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unges Autobusu parkas\siunciami\SVIvaldymas\2020\"/>
    </mc:Choice>
  </mc:AlternateContent>
  <xr:revisionPtr revIDLastSave="0" documentId="8_{81519EAA-B78F-4E57-B10C-2B743C32AB27}" xr6:coauthVersionLast="46" xr6:coauthVersionMax="46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<sst xmlns="http://schemas.openxmlformats.org/spreadsheetml/2006/main" count="970" uniqueCount="475">
  <si>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</si>
  <si>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</si>
  <si>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</si>
  <si>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</si>
  <si>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</si>
  <si>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</si>
  <si>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</si>
  <si>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</si>
  <si>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</si>
  <si>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</si>
  <si>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</si>
  <si>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</si>
  <si>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</si>
  <si>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</si>
  <si>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</si>
  <si>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</si>
  <si>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</si>
  <si>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</si>
  <si>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</si>
  <si>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</si>
  <si>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</si>
  <si>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</si>
  <si>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</si>
  <si>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</si>
  <si>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</si>
  <si>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</si>
  <si>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</si>
  <si>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</si>
  <si>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</si>
  <si>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</si>
  <si>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</si>
  <si>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</si>
  <si>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</si>
  <si>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</si>
  <si>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</si>
  <si>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</si>
  <si>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</si>
  <si>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</si>
  <si>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</si>
  <si>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</si>
  <si>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</si>
  <si>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</si>
  <si>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</si>
  <si>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</si>
  <si>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</si>
  <si>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</si>
  <si>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</si>
  <si>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</si>
  <si>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</si>
  <si>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</si>
  <si>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</si>
  <si>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</si>
  <si>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</si>
  <si>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</si>
  <si>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</si>
  <si>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</si>
  <si>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</si>
  <si>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</si>
  <si>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</si>
  <si>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</si>
  <si>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</si>
  <si>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</si>
  <si>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</si>
  <si>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</si>
  <si>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</si>
  <si>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</si>
  <si>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</si>
  <si>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</si>
  <si>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</si>
  <si>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</si>
  <si>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</si>
  <si>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</si>
  <si>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</si>
  <si>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</si>
  <si>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</si>
  <si>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</si>
  <si>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</si>
  <si>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</si>
  <si>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</si>
  <si>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</si>
  <si>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</si>
  <si>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</si>
  <si>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</si>
  <si>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</si>
  <si>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</si>
  <si>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</si>
  <si>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</si>
  <si>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</si>
  <si>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</si>
  <si>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</si>
  <si>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</si>
  <si>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</si>
  <si>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</si>
  <si>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</si>
  <si>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</si>
  <si>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</si>
  <si>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</si>
  <si>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</si>
  <si>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</si>
  <si>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</si>
  <si>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</si>
  <si>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</si>
  <si>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</si>
  <si>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</si>
  <si>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</si>
  <si>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</si>
  <si>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</si>
  <si>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</si>
  <si>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</si>
  <si>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</si>
  <si>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</si>
  <si>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</si>
  <si>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</si>
  <si>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</si>
  <si>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</si>
  <si>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</si>
  <si>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</si>
  <si>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</si>
  <si>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</si>
  <si>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</si>
  <si>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</si>
  <si>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</si>
  <si>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</si>
  <si>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</si>
  <si>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</si>
  <si>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</si>
  <si>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</si>
  <si>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</si>
  <si>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</si>
  <si>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</si>
  <si>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</si>
  <si>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</si>
  <si>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</si>
  <si>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</si>
  <si>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</si>
  <si>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</si>
  <si>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</si>
  <si>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</si>
  <si>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</si>
  <si>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</si>
  <si>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</si>
  <si>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</si>
  <si>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</si>
  <si>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</si>
  <si>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</si>
  <si>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</si>
  <si>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</si>
  <si>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</si>
  <si>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</si>
  <si>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</si>
  <si>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</si>
  <si>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</si>
  <si>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</si>
  <si>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</si>
  <si>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</si>
  <si>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</si>
  <si>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</si>
  <si>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</si>
  <si>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</si>
  <si>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</si>
  <si>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</si>
  <si>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</si>
  <si>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</si>
  <si>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</si>
  <si>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</si>
  <si>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</si>
  <si>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</si>
  <si>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</si>
  <si>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</si>
  <si>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</si>
  <si>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</si>
  <si>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</si>
  <si>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</si>
  <si>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</si>
  <si>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</si>
  <si>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</si>
  <si>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</si>
  <si>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</si>
  <si>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</si>
  <si>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</si>
  <si>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</si>
  <si>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</si>
  <si>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</si>
  <si>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</si>
  <si>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</si>
  <si>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</si>
  <si>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</si>
  <si>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</si>
  <si>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</si>
  <si>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</si>
  <si>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</si>
  <si>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</si>
  <si>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</si>
  <si>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</si>
  <si>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</si>
  <si>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</si>
  <si>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</si>
  <si>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</si>
  <si>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</si>
  <si>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</si>
  <si>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</si>
  <si>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</si>
  <si>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</si>
  <si>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</si>
  <si>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</si>
  <si>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</si>
  <si>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</si>
  <si>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</si>
  <si>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</si>
  <si>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</si>
  <si>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</si>
  <si>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</si>
  <si>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</si>
  <si>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</si>
  <si>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</si>
  <si>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</si>
  <si>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</si>
  <si>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</si>
  <si>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</si>
  <si>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</si>
  <si>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</si>
  <si>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</si>
  <si>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</si>
  <si>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</si>
  <si>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</si>
  <si>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</si>
  <si>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</si>
  <si>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</si>
  <si>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</si>
  <si>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</si>
  <si>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</si>
  <si>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</si>
  <si>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</si>
  <si>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</si>
  <si>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</si>
  <si>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</si>
  <si>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</si>
  <si>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</si>
  <si>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</si>
  <si>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</si>
  <si>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</si>
  <si>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</si>
  <si>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</si>
  <si>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</si>
  <si>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</si>
  <si>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</si>
  <si>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</si>
  <si>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</si>
  <si>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</si>
  <si>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</si>
  <si>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</si>
  <si>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</si>
  <si>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</si>
  <si>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</si>
  <si>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</si>
  <si>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</si>
  <si>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</si>
  <si>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</si>
  <si>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</si>
  <si>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</si>
  <si>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</si>
  <si>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</si>
  <si>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</si>
  <si>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</si>
  <si>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</si>
  <si>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</si>
  <si>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</si>
  <si>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</si>
  <si>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</si>
  <si>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</si>
  <si>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</si>
  <si>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</si>
  <si>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</si>
  <si>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</si>
  <si>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</si>
  <si>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</si>
  <si>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</si>
  <si>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</si>
  <si>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</si>
  <si>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</si>
  <si>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</si>
  <si>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</si>
  <si>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</si>
  <si>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</si>
  <si>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</si>
  <si>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</si>
  <si>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</si>
  <si>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</si>
  <si>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</si>
  <si>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</si>
  <si>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</si>
  <si>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</si>
  <si>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</si>
  <si>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</si>
  <si>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</si>
  <si>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</si>
  <si>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</si>
  <si>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</si>
  <si>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</si>
  <si>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</si>
  <si>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</si>
  <si>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</si>
  <si>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</si>
  <si>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</si>
  <si>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</si>
  <si>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</si>
  <si>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</si>
  <si>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</si>
  <si>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</si>
  <si>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</si>
  <si>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</si>
  <si>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</si>
  <si>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</si>
  <si>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</si>
  <si>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</si>
  <si>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</si>
  <si>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</si>
  <si>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</si>
  <si>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</si>
  <si>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</si>
  <si>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</si>
  <si>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</si>
  <si>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</si>
  <si>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</si>
  <si>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</si>
  <si>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</si>
  <si>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</si>
  <si>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</si>
  <si>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</si>
  <si>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</si>
  <si>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</si>
  <si>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</si>
  <si>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</si>
  <si>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</si>
  <si>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</si>
  <si>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</si>
  <si>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</si>
  <si>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</si>
  <si>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</si>
  <si>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</si>
  <si>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</si>
  <si>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</si>
  <si>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</si>
  <si>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</si>
  <si>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</si>
  <si>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</si>
  <si>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</si>
  <si>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</si>
  <si>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</si>
  <si>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</si>
  <si>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</si>
  <si>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</si>
  <si>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</si>
  <si>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</si>
  <si>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</si>
  <si>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</si>
  <si>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</si>
  <si>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</si>
  <si>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</si>
  <si>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</si>
  <si>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</si>
  <si>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</si>
  <si>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</si>
  <si>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</si>
  <si>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</si>
  <si>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</si>
  <si>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</si>
  <si>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</si>
  <si>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</si>
  <si>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</si>
  <si>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</si>
  <si>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</si>
  <si>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</si>
  <si>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</si>
  <si>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</si>
  <si>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</si>
  <si>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</si>
  <si>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</si>
  <si>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</si>
  <si>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</si>
  <si>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</si>
  <si>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</si>
  <si>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</si>
  <si>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</si>
  <si>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</si>
  <si>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</si>
  <si>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</si>
  <si>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</si>
  <si>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</si>
  <si>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</si>
  <si>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</si>
  <si>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</si>
  <si>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</si>
  <si>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</si>
  <si>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</si>
  <si>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</si>
  <si>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</si>
  <si>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</si>
  <si>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</si>
  <si>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</si>
  <si>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</si>
  <si>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</si>
  <si>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</si>
  <si>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</si>
  <si>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</si>
  <si>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</si>
  <si>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</si>
  <si>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</si>
  <si>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</si>
  <si>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</si>
  <si>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</si>
  <si>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</si>
  <si>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</si>
  <si>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</si>
  <si>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</si>
  <si>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</si>
  <si>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</si>
  <si>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</si>
  <si>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</si>
  <si>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</si>
  <si>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</si>
  <si>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</si>
  <si>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</si>
  <si>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</si>
  <si>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</si>
  <si>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</si>
  <si>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</si>
  <si>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</si>
  <si>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</si>
  <si>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</si>
  <si>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</si>
  <si>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</si>
  <si>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</si>
  <si>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</si>
  <si>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</si>
  <si>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</si>
  <si>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</si>
  <si>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</si>
  <si>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</si>
  <si>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</si>
  <si>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</si>
  <si>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</si>
  <si>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</si>
  <si>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</si>
  <si>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</si>
  <si>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</si>
  <si>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</si>
  <si>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</si>
  <si>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</si>
  <si>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</si>
  <si>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</si>
  <si>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</si>
  <si>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</si>
  <si>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</si>
  <si>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</si>
  <si>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</si>
  <si>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</si>
  <si>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</si>
  <si>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</si>
  <si>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</si>
  <si>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</si>
  <si>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</si>
  <si>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</si>
  <si>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</si>
  <si>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Rolandas Mačiuitis</t>
  </si>
  <si>
    <t>Evaldas Jankauskas</t>
  </si>
  <si>
    <t>Modestas Čeponkus</t>
  </si>
  <si>
    <t>Robertas Zeidleris</t>
  </si>
  <si>
    <t>Daiva Venckuvienė</t>
  </si>
  <si>
    <t>Plungės rajono savivaldybė</t>
  </si>
  <si>
    <t>Plungės r. savivaldybės specialistas</t>
  </si>
  <si>
    <t>UAB Plungės autobusų parkas vyriausia buhalterė</t>
  </si>
  <si>
    <t>8-448-53753 direktorius@plungesap.lt</t>
  </si>
  <si>
    <t>L.e.p. direktorė Judita Danienė</t>
  </si>
  <si>
    <t>l.e.p. direktorė Judita Danienė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</si>
</sst>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7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8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9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9" xfId="0" applyFont="1" applyBorder="1" applyAlignment="1">
      <alignment horizontal="left"/>
    </xf>
    <xf numFmtId="0" fontId="6" fillId="0" borderId="110" xfId="0" applyFont="1" applyBorder="1" applyAlignment="1">
      <alignment horizontal="left"/>
    </xf>
    <xf numFmtId="0" fontId="7" fillId="5" borderId="112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5" xfId="0" applyFont="1" applyFill="1" applyBorder="1"/>
    <xf numFmtId="0" fontId="44" fillId="7" borderId="110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164" fontId="2" fillId="4" borderId="113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0" xfId="0" applyFont="1" applyFill="1" applyBorder="1" applyAlignment="1" applyProtection="1">
      <alignment horizontal="left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7" borderId="55" xfId="0" applyFont="1" applyFill="1" applyBorder="1" applyAlignment="1" applyProtection="1">
      <alignment horizontal="left" wrapText="1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Protection="1">
      <protection locked="0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14" fontId="22" fillId="4" borderId="16" xfId="0" applyNumberFormat="1" applyFont="1" applyFill="1" applyBorder="1" applyAlignment="1" applyProtection="1">
      <alignment horizontal="left"/>
      <protection locked="0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abSelected="1" topLeftCell="A112" zoomScaleNormal="100" zoomScaleSheetLayoutView="85" zoomScalePageLayoutView="60" workbookViewId="0">
      <selection activeCell="E126" sqref="E126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24" t="s">
        <v>463</v>
      </c>
      <c r="E2" s="425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26"/>
      <c r="E3" s="427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26"/>
      <c r="E4" s="427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35" t="s">
        <v>5</v>
      </c>
      <c r="C6" s="436"/>
      <c r="D6" s="436"/>
      <c r="E6" s="437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38" t="s">
        <v>269</v>
      </c>
      <c r="D8" s="438"/>
      <c r="E8" s="439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28" t="str">
        <f>IFERROR(VLOOKUP(C8,R1:T295,3,FALSE),"")</f>
        <v>Uždaroji akcinė bendrovė (UAB)</v>
      </c>
      <c r="D9" s="428"/>
      <c r="E9" s="429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28">
        <f>IFERROR(VLOOKUP(C8,R2:S295,2,FALSE),"")</f>
        <v>269814430</v>
      </c>
      <c r="D10" s="428"/>
      <c r="E10" s="429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40"/>
      <c r="D11" s="428"/>
      <c r="E11" s="429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41"/>
      <c r="D12" s="441"/>
      <c r="E12" s="442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40"/>
      <c r="D13" s="428"/>
      <c r="E13" s="429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28"/>
      <c r="D14" s="428"/>
      <c r="E14" s="429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30"/>
      <c r="D15" s="430"/>
      <c r="E15" s="431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32" t="s">
        <v>38</v>
      </c>
      <c r="D17" s="433"/>
      <c r="E17" s="434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67" t="s">
        <v>43</v>
      </c>
      <c r="D18" s="467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68" t="s">
        <v>469</v>
      </c>
      <c r="D19" s="469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68"/>
      <c r="D20" s="469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70"/>
      <c r="D21" s="471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70"/>
      <c r="D22" s="471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70"/>
      <c r="D23" s="471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70"/>
      <c r="D24" s="471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70"/>
      <c r="D25" s="471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68"/>
      <c r="D26" s="469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68"/>
      <c r="D27" s="469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68"/>
      <c r="D28" s="469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72" t="s">
        <v>77</v>
      </c>
      <c r="D29" s="473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74">
        <v>1</v>
      </c>
      <c r="D31" s="474"/>
      <c r="E31" s="475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76" t="s">
        <v>469</v>
      </c>
      <c r="D32" s="476"/>
      <c r="E32" s="477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82" t="s">
        <v>229</v>
      </c>
      <c r="D34" s="482"/>
      <c r="E34" s="483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84"/>
      <c r="D35" s="484"/>
      <c r="E35" s="485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63" t="s">
        <v>90</v>
      </c>
      <c r="D37" s="463"/>
      <c r="E37" s="464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80" t="s">
        <v>92</v>
      </c>
      <c r="D38" s="480"/>
      <c r="E38" s="481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49" t="s">
        <v>94</v>
      </c>
      <c r="D39" s="449"/>
      <c r="E39" s="450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51" t="s">
        <v>96</v>
      </c>
      <c r="D40" s="451"/>
      <c r="E40" s="452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62" t="s">
        <v>99</v>
      </c>
      <c r="D41" s="41"/>
      <c r="E41" s="263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1145.4000000000001</v>
      </c>
      <c r="D42" s="93"/>
      <c r="E42" s="198">
        <v>860.1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976.4</v>
      </c>
      <c r="D43" s="93"/>
      <c r="E43" s="199">
        <v>732.6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200" t="s">
        <v>106</v>
      </c>
      <c r="C44" s="45">
        <f>+C42-C43</f>
        <v>169.00000000000011</v>
      </c>
      <c r="D44" s="93"/>
      <c r="E44" s="201">
        <f>+E42-E43</f>
        <v>127.5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/>
      <c r="D45" s="53"/>
      <c r="E45" s="423"/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148.5</v>
      </c>
      <c r="D46" s="53"/>
      <c r="E46" s="202">
        <v>146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200" t="s">
        <v>112</v>
      </c>
      <c r="C47" s="45">
        <f>+C44-C45-C46</f>
        <v>20.500000000000114</v>
      </c>
      <c r="D47" s="93"/>
      <c r="E47" s="201">
        <f>+E44-E45-E46</f>
        <v>-18.5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>
        <v>0</v>
      </c>
      <c r="D48" s="53"/>
      <c r="E48" s="203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>
        <v>0</v>
      </c>
      <c r="D49" s="53"/>
      <c r="E49" s="204">
        <v>1.5</v>
      </c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-2.7</v>
      </c>
      <c r="D50" s="93"/>
      <c r="E50" s="205">
        <f>E51-E52</f>
        <v>-2.5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6" t="s">
        <v>120</v>
      </c>
      <c r="C51" s="32">
        <v>0</v>
      </c>
      <c r="D51" s="53"/>
      <c r="E51" s="207"/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6" t="s">
        <v>122</v>
      </c>
      <c r="C52" s="30">
        <v>2.7</v>
      </c>
      <c r="D52" s="53"/>
      <c r="E52" s="208">
        <v>2.5</v>
      </c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200" t="s">
        <v>124</v>
      </c>
      <c r="C53" s="45">
        <f>+C47+C48+C49+C50</f>
        <v>17.800000000000114</v>
      </c>
      <c r="D53" s="93"/>
      <c r="E53" s="201">
        <f>+E47+E48+E49+E50</f>
        <v>-19.5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>
        <v>3.5</v>
      </c>
      <c r="D54" s="54"/>
      <c r="E54" s="209">
        <v>0</v>
      </c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200" t="s">
        <v>128</v>
      </c>
      <c r="C55" s="45">
        <f>C53-C54</f>
        <v>14.300000000000114</v>
      </c>
      <c r="D55" s="93"/>
      <c r="E55" s="201">
        <f>E53-E54</f>
        <v>-19.5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10"/>
      <c r="C56" s="112"/>
      <c r="D56" s="93"/>
      <c r="E56" s="211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63" t="s">
        <v>90</v>
      </c>
      <c r="D57" s="463"/>
      <c r="E57" s="464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302" t="s">
        <v>133</v>
      </c>
      <c r="D58" s="41"/>
      <c r="E58" s="303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2" t="s">
        <v>136</v>
      </c>
      <c r="C59" s="1">
        <v>0</v>
      </c>
      <c r="D59" s="42"/>
      <c r="E59" s="207">
        <v>0.3</v>
      </c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2" t="s">
        <v>138</v>
      </c>
      <c r="C60" s="28">
        <v>640.6</v>
      </c>
      <c r="D60" s="53"/>
      <c r="E60" s="213">
        <v>587.1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2" t="s">
        <v>140</v>
      </c>
      <c r="C61" s="28">
        <v>0</v>
      </c>
      <c r="D61" s="53"/>
      <c r="E61" s="213">
        <v>0</v>
      </c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2" t="s">
        <v>142</v>
      </c>
      <c r="C62" s="28">
        <v>0</v>
      </c>
      <c r="D62" s="53"/>
      <c r="E62" s="213">
        <v>0</v>
      </c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4" t="s">
        <v>144</v>
      </c>
      <c r="C63" s="94">
        <f>SUM(C59:C62)</f>
        <v>640.6</v>
      </c>
      <c r="D63" s="93"/>
      <c r="E63" s="215">
        <f>SUM(E59:E62)</f>
        <v>587.4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6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7" t="s">
        <v>147</v>
      </c>
      <c r="C65" s="32">
        <v>5.2</v>
      </c>
      <c r="D65" s="53"/>
      <c r="E65" s="207">
        <v>7.5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8" t="s">
        <v>149</v>
      </c>
      <c r="C66" s="28">
        <v>94.4</v>
      </c>
      <c r="D66" s="53"/>
      <c r="E66" s="213">
        <v>90.5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9" t="s">
        <v>151</v>
      </c>
      <c r="C67" s="28"/>
      <c r="D67" s="53"/>
      <c r="E67" s="213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9" t="s">
        <v>153</v>
      </c>
      <c r="C68" s="30">
        <v>260.10000000000002</v>
      </c>
      <c r="D68" s="53"/>
      <c r="E68" s="208">
        <v>187.7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4" t="s">
        <v>155</v>
      </c>
      <c r="C69" s="94">
        <f>SUM(C65:C68)</f>
        <v>359.70000000000005</v>
      </c>
      <c r="D69" s="93"/>
      <c r="E69" s="215">
        <f>SUM(E65:E68)</f>
        <v>285.7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4"/>
      <c r="C70" s="94"/>
      <c r="D70" s="93"/>
      <c r="E70" s="215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4" t="s">
        <v>158</v>
      </c>
      <c r="C71" s="13">
        <v>23.8</v>
      </c>
      <c r="D71" s="54"/>
      <c r="E71" s="220">
        <v>14.9</v>
      </c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4"/>
      <c r="C72" s="94"/>
      <c r="D72" s="93"/>
      <c r="E72" s="215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4" t="s">
        <v>161</v>
      </c>
      <c r="C73" s="28">
        <v>0</v>
      </c>
      <c r="D73" s="53"/>
      <c r="E73" s="213">
        <v>0</v>
      </c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6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1" t="s">
        <v>164</v>
      </c>
      <c r="C75" s="94">
        <f>SUM(C63,C69,C71,C73)</f>
        <v>1024.1000000000001</v>
      </c>
      <c r="D75" s="93"/>
      <c r="E75" s="215">
        <f>SUM(E63,E69,E71,E73)</f>
        <v>887.99999999999989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2"/>
      <c r="C76" s="95"/>
      <c r="D76" s="93"/>
      <c r="E76" s="216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3" t="s">
        <v>167</v>
      </c>
      <c r="C77" s="4">
        <v>591.20000000000005</v>
      </c>
      <c r="D77" s="53"/>
      <c r="E77" s="213">
        <v>591.20000000000005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4" t="s">
        <v>169</v>
      </c>
      <c r="C78" s="4">
        <v>591.20000000000005</v>
      </c>
      <c r="D78" s="53"/>
      <c r="E78" s="213">
        <v>591.20000000000005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3" t="s">
        <v>171</v>
      </c>
      <c r="C79" s="4">
        <v>0</v>
      </c>
      <c r="D79" s="53"/>
      <c r="E79" s="213">
        <v>0</v>
      </c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3" t="s">
        <v>173</v>
      </c>
      <c r="C80" s="4">
        <v>0</v>
      </c>
      <c r="D80" s="53"/>
      <c r="E80" s="213">
        <v>0</v>
      </c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5" t="s">
        <v>175</v>
      </c>
      <c r="C81" s="4">
        <v>0</v>
      </c>
      <c r="D81" s="53"/>
      <c r="E81" s="213">
        <v>0</v>
      </c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3" t="s">
        <v>177</v>
      </c>
      <c r="C82" s="4">
        <v>0</v>
      </c>
      <c r="D82" s="53"/>
      <c r="E82" s="213">
        <v>0</v>
      </c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3" t="s">
        <v>179</v>
      </c>
      <c r="C83" s="4">
        <v>99.1</v>
      </c>
      <c r="D83" s="53"/>
      <c r="E83" s="213">
        <v>113</v>
      </c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4" t="s">
        <v>181</v>
      </c>
      <c r="C84" s="4">
        <v>5.7</v>
      </c>
      <c r="D84" s="53"/>
      <c r="E84" s="213">
        <v>6.4</v>
      </c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3" t="s">
        <v>183</v>
      </c>
      <c r="C85" s="4">
        <v>14.3</v>
      </c>
      <c r="D85" s="53"/>
      <c r="E85" s="213">
        <v>-19.5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200" t="s">
        <v>185</v>
      </c>
      <c r="C86" s="94">
        <f>SUM(C77,C79:C83,C85:C85)</f>
        <v>704.6</v>
      </c>
      <c r="D86" s="93"/>
      <c r="E86" s="215">
        <f>SUM(E77,E79:E83,E85:E85)</f>
        <v>684.7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6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200" t="s">
        <v>188</v>
      </c>
      <c r="C88" s="13">
        <v>0</v>
      </c>
      <c r="D88" s="64"/>
      <c r="E88" s="226">
        <v>0</v>
      </c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200"/>
      <c r="C89" s="95"/>
      <c r="D89" s="93"/>
      <c r="E89" s="216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200" t="s">
        <v>191</v>
      </c>
      <c r="C90" s="12"/>
      <c r="D90" s="54"/>
      <c r="E90" s="209"/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6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6" t="s">
        <v>194</v>
      </c>
      <c r="C92" s="28">
        <v>100.1</v>
      </c>
      <c r="D92" s="53"/>
      <c r="E92" s="213">
        <v>61.7</v>
      </c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7" t="s">
        <v>196</v>
      </c>
      <c r="C93" s="4">
        <v>100.1</v>
      </c>
      <c r="D93" s="53"/>
      <c r="E93" s="213">
        <v>61.7</v>
      </c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6" t="s">
        <v>198</v>
      </c>
      <c r="C94" s="4">
        <v>219.4</v>
      </c>
      <c r="D94" s="53"/>
      <c r="E94" s="213">
        <v>141.6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7" t="s">
        <v>200</v>
      </c>
      <c r="C95" s="4">
        <v>53.2</v>
      </c>
      <c r="D95" s="53"/>
      <c r="E95" s="213">
        <v>38.4</v>
      </c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4" t="s">
        <v>445</v>
      </c>
      <c r="C96" s="28">
        <v>166.2</v>
      </c>
      <c r="D96" s="53"/>
      <c r="E96" s="213">
        <v>141.6</v>
      </c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200" t="s">
        <v>204</v>
      </c>
      <c r="C97" s="94">
        <f>SUM(C92,C94)</f>
        <v>319.5</v>
      </c>
      <c r="D97" s="93"/>
      <c r="E97" s="215">
        <f>SUM(E92,E94)</f>
        <v>203.3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200"/>
      <c r="C98" s="94"/>
      <c r="D98" s="93"/>
      <c r="E98" s="215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200" t="s">
        <v>207</v>
      </c>
      <c r="C99" s="13">
        <v>0</v>
      </c>
      <c r="D99" s="54"/>
      <c r="E99" s="220">
        <v>0</v>
      </c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200"/>
      <c r="C100" s="94"/>
      <c r="D100" s="93"/>
      <c r="E100" s="215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200" t="s">
        <v>210</v>
      </c>
      <c r="C101" s="13">
        <v>0</v>
      </c>
      <c r="D101" s="54"/>
      <c r="E101" s="213">
        <v>0</v>
      </c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6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200" t="s">
        <v>213</v>
      </c>
      <c r="C103" s="94">
        <f>SUM(C86,C88,C90,C97,C99,C101)</f>
        <v>1024.0999999999999</v>
      </c>
      <c r="D103" s="93"/>
      <c r="E103" s="215">
        <f>SUM(E86,E88,E90,E97,E99,E101)</f>
        <v>888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200"/>
      <c r="C104" s="98"/>
      <c r="D104" s="93"/>
      <c r="E104" s="228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200" t="s">
        <v>216</v>
      </c>
      <c r="C105" s="99" t="str">
        <f>IF(ROUND((C75-C103)/2,1)=0,"Balansas",C75-C103)</f>
        <v>Balansas</v>
      </c>
      <c r="D105" s="93"/>
      <c r="E105" s="229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11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30" t="s">
        <v>219</v>
      </c>
      <c r="C107" s="231"/>
      <c r="D107" s="157"/>
      <c r="E107" s="232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11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63" t="s">
        <v>90</v>
      </c>
      <c r="D109" s="463"/>
      <c r="E109" s="464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62" t="str">
        <f>C41</f>
        <v>Praėjęs ataskaitinis laikotarpis 2019 metai</v>
      </c>
      <c r="D110" s="41"/>
      <c r="E110" s="263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3" t="s">
        <v>225</v>
      </c>
      <c r="C111" s="304">
        <v>87.3</v>
      </c>
      <c r="D111" s="54"/>
      <c r="E111" s="307">
        <v>92.7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3" t="s">
        <v>228</v>
      </c>
      <c r="C112" s="419"/>
      <c r="D112" s="93"/>
      <c r="E112" s="306"/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4" t="s">
        <v>231</v>
      </c>
      <c r="C113" s="419"/>
      <c r="D113" s="93"/>
      <c r="E113" s="305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5" t="s">
        <v>233</v>
      </c>
      <c r="C114" s="419">
        <v>0.3</v>
      </c>
      <c r="D114" s="53"/>
      <c r="E114" s="213">
        <v>0</v>
      </c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5"/>
      <c r="C115" s="93"/>
      <c r="D115" s="93"/>
      <c r="E115" s="211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6" t="s">
        <v>236</v>
      </c>
      <c r="C116" s="297">
        <v>15</v>
      </c>
      <c r="D116" s="57"/>
      <c r="E116" s="299">
        <v>28</v>
      </c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7" t="s">
        <v>238</v>
      </c>
      <c r="C117" s="298">
        <v>15</v>
      </c>
      <c r="D117" s="57"/>
      <c r="E117" s="300">
        <v>28</v>
      </c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8" t="s">
        <v>240</v>
      </c>
      <c r="C118" s="69">
        <v>0</v>
      </c>
      <c r="D118" s="57"/>
      <c r="E118" s="213">
        <v>0</v>
      </c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8" t="s">
        <v>242</v>
      </c>
      <c r="C119" s="295" t="s">
        <v>229</v>
      </c>
      <c r="D119" s="57"/>
      <c r="E119" s="296" t="s">
        <v>229</v>
      </c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8"/>
      <c r="C120" s="57"/>
      <c r="D120" s="57"/>
      <c r="E120" s="239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40" t="s">
        <v>446</v>
      </c>
      <c r="C121" s="465"/>
      <c r="D121" s="465"/>
      <c r="E121" s="466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41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62" t="str">
        <f>C41</f>
        <v>Praėjęs ataskaitinis laikotarpis 2019 metai</v>
      </c>
      <c r="D123" s="41"/>
      <c r="E123" s="263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2" t="s">
        <v>249</v>
      </c>
      <c r="C124" s="68">
        <v>26</v>
      </c>
      <c r="D124" s="158"/>
      <c r="E124" s="243">
        <v>26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4" t="s">
        <v>251</v>
      </c>
      <c r="C125" s="69">
        <v>4</v>
      </c>
      <c r="D125" s="159"/>
      <c r="E125" s="213">
        <v>4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2" t="s">
        <v>253</v>
      </c>
      <c r="C126" s="69">
        <v>26</v>
      </c>
      <c r="D126" s="159"/>
      <c r="E126" s="213">
        <v>26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2" t="s">
        <v>255</v>
      </c>
      <c r="C127" s="69">
        <v>304.10000000000002</v>
      </c>
      <c r="D127" s="245"/>
      <c r="E127" s="226">
        <v>327.39999999999998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6" t="s">
        <v>257</v>
      </c>
      <c r="C128" s="143"/>
      <c r="D128" s="67"/>
      <c r="E128" s="247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8"/>
      <c r="C129" s="457"/>
      <c r="D129" s="457"/>
      <c r="E129" s="458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9"/>
      <c r="C130" s="478" t="s">
        <v>437</v>
      </c>
      <c r="D130" s="478"/>
      <c r="E130" s="479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9" t="s">
        <v>261</v>
      </c>
      <c r="C131" s="308">
        <f>IF(COUNTA(C135:C149)=0,"nėra",COUNTA(C135:C149))</f>
        <v>5</v>
      </c>
      <c r="D131" s="71"/>
      <c r="E131" s="250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1" t="s">
        <v>264</v>
      </c>
      <c r="C132" s="459" t="s">
        <v>262</v>
      </c>
      <c r="D132" s="459"/>
      <c r="E132" s="460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2" t="s">
        <v>267</v>
      </c>
      <c r="C133" s="461">
        <v>5</v>
      </c>
      <c r="D133" s="461"/>
      <c r="E133" s="462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3" t="s">
        <v>270</v>
      </c>
      <c r="C134" s="290" t="s">
        <v>271</v>
      </c>
      <c r="D134" s="291" t="s">
        <v>272</v>
      </c>
      <c r="E134" s="292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15" x14ac:dyDescent="0.25">
      <c r="A135" s="34"/>
      <c r="B135" s="219" t="s">
        <v>275</v>
      </c>
      <c r="C135" s="14" t="s">
        <v>464</v>
      </c>
      <c r="D135" s="12" t="s">
        <v>293</v>
      </c>
      <c r="E135" s="309"/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24" x14ac:dyDescent="0.25">
      <c r="A136" s="34"/>
      <c r="B136" s="219" t="s">
        <v>277</v>
      </c>
      <c r="C136" s="10" t="s">
        <v>465</v>
      </c>
      <c r="D136" s="15" t="s">
        <v>296</v>
      </c>
      <c r="E136" s="309" t="s">
        <v>470</v>
      </c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9" t="s">
        <v>277</v>
      </c>
      <c r="C137" s="10" t="s">
        <v>466</v>
      </c>
      <c r="D137" s="15" t="s">
        <v>299</v>
      </c>
      <c r="E137" s="309"/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9" t="s">
        <v>277</v>
      </c>
      <c r="C138" s="10" t="s">
        <v>467</v>
      </c>
      <c r="D138" s="15" t="s">
        <v>299</v>
      </c>
      <c r="E138" s="309"/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24" x14ac:dyDescent="0.25">
      <c r="A139" s="34"/>
      <c r="B139" s="219" t="s">
        <v>277</v>
      </c>
      <c r="C139" s="10" t="s">
        <v>468</v>
      </c>
      <c r="D139" s="15" t="s">
        <v>296</v>
      </c>
      <c r="E139" s="309" t="s">
        <v>471</v>
      </c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9" t="s">
        <v>277</v>
      </c>
      <c r="C140" s="10"/>
      <c r="D140" s="15"/>
      <c r="E140" s="309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9" t="s">
        <v>277</v>
      </c>
      <c r="C141" s="10"/>
      <c r="D141" s="15"/>
      <c r="E141" s="309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9" t="s">
        <v>277</v>
      </c>
      <c r="C142" s="10"/>
      <c r="D142" s="15"/>
      <c r="E142" s="309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9" t="s">
        <v>277</v>
      </c>
      <c r="C143" s="10"/>
      <c r="D143" s="15"/>
      <c r="E143" s="309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9" t="s">
        <v>277</v>
      </c>
      <c r="C144" s="10"/>
      <c r="D144" s="15"/>
      <c r="E144" s="309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9" t="s">
        <v>277</v>
      </c>
      <c r="C145" s="10"/>
      <c r="D145" s="15"/>
      <c r="E145" s="309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9" t="s">
        <v>277</v>
      </c>
      <c r="C146" s="10"/>
      <c r="D146" s="15"/>
      <c r="E146" s="309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9" t="s">
        <v>277</v>
      </c>
      <c r="C147" s="10"/>
      <c r="D147" s="15"/>
      <c r="E147" s="309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9" t="s">
        <v>277</v>
      </c>
      <c r="C148" s="10"/>
      <c r="D148" s="15"/>
      <c r="E148" s="309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9" t="s">
        <v>277</v>
      </c>
      <c r="C149" s="10"/>
      <c r="D149" s="15"/>
      <c r="E149" s="309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9"/>
      <c r="C150" s="11"/>
      <c r="D150" s="11"/>
      <c r="E150" s="241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9" t="s">
        <v>295</v>
      </c>
      <c r="C151" s="301" t="str">
        <f>IF(COUNTA(C155:C169)=0,"nėra",COUNTA(C155:C169))</f>
        <v>nėra</v>
      </c>
      <c r="D151" s="71"/>
      <c r="E151" s="250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1" t="s">
        <v>298</v>
      </c>
      <c r="C152" s="459" t="s">
        <v>268</v>
      </c>
      <c r="D152" s="459"/>
      <c r="E152" s="460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2" t="s">
        <v>301</v>
      </c>
      <c r="C153" s="459"/>
      <c r="D153" s="459"/>
      <c r="E153" s="460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3" t="s">
        <v>303</v>
      </c>
      <c r="C154" s="290" t="s">
        <v>271</v>
      </c>
      <c r="D154" s="291" t="s">
        <v>272</v>
      </c>
      <c r="E154" s="292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9" t="s">
        <v>305</v>
      </c>
      <c r="C155" s="10"/>
      <c r="D155" s="12"/>
      <c r="E155" s="319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9" t="s">
        <v>307</v>
      </c>
      <c r="C156" s="10"/>
      <c r="D156" s="15"/>
      <c r="E156" s="319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9" t="s">
        <v>307</v>
      </c>
      <c r="C157" s="10"/>
      <c r="D157" s="15"/>
      <c r="E157" s="319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9" t="s">
        <v>307</v>
      </c>
      <c r="C158" s="10"/>
      <c r="D158" s="15"/>
      <c r="E158" s="319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9" t="s">
        <v>307</v>
      </c>
      <c r="C159" s="10"/>
      <c r="D159" s="15"/>
      <c r="E159" s="319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9" t="s">
        <v>307</v>
      </c>
      <c r="C160" s="10"/>
      <c r="D160" s="15"/>
      <c r="E160" s="319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9" t="s">
        <v>307</v>
      </c>
      <c r="C161" s="10"/>
      <c r="D161" s="15"/>
      <c r="E161" s="319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9" t="s">
        <v>307</v>
      </c>
      <c r="C162" s="10"/>
      <c r="D162" s="15"/>
      <c r="E162" s="319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9" t="s">
        <v>307</v>
      </c>
      <c r="C163" s="10"/>
      <c r="D163" s="15"/>
      <c r="E163" s="319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9" t="s">
        <v>307</v>
      </c>
      <c r="C164" s="10"/>
      <c r="D164" s="15"/>
      <c r="E164" s="319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9" t="s">
        <v>307</v>
      </c>
      <c r="C165" s="10"/>
      <c r="D165" s="15"/>
      <c r="E165" s="319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9" t="s">
        <v>307</v>
      </c>
      <c r="C166" s="10"/>
      <c r="D166" s="15"/>
      <c r="E166" s="319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9" t="s">
        <v>307</v>
      </c>
      <c r="C167" s="10"/>
      <c r="D167" s="15"/>
      <c r="E167" s="319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9" t="s">
        <v>307</v>
      </c>
      <c r="C168" s="10"/>
      <c r="D168" s="15"/>
      <c r="E168" s="319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9" t="s">
        <v>307</v>
      </c>
      <c r="C169" s="10"/>
      <c r="D169" s="15"/>
      <c r="E169" s="319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9"/>
      <c r="C170" s="65"/>
      <c r="D170" s="66"/>
      <c r="E170" s="254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5" t="s">
        <v>325</v>
      </c>
      <c r="C172" s="447"/>
      <c r="D172" s="447"/>
      <c r="E172" s="448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8"/>
      <c r="C173" s="59"/>
      <c r="D173" s="59"/>
      <c r="E173" s="289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3"/>
      <c r="C174" s="93"/>
      <c r="D174" s="93"/>
      <c r="E174" s="211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11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6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3">
        <v>44288</v>
      </c>
      <c r="D177" s="453"/>
      <c r="E177" s="454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5" t="s">
        <v>473</v>
      </c>
      <c r="D178" s="455"/>
      <c r="E178" s="456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7" t="s">
        <v>336</v>
      </c>
      <c r="C179" s="443" t="s">
        <v>472</v>
      </c>
      <c r="D179" s="443"/>
      <c r="E179" s="444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8" t="s">
        <v>444</v>
      </c>
      <c r="C180" s="445"/>
      <c r="D180" s="445"/>
      <c r="E180" s="446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9"/>
      <c r="C181" s="260"/>
      <c r="D181" s="260"/>
      <c r="E181" s="261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C29:D29"/>
    <mergeCell ref="C31:E31"/>
    <mergeCell ref="C32:E32"/>
    <mergeCell ref="C130:E130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90"/>
      <c r="E2" s="490"/>
      <c r="F2" s="143"/>
      <c r="G2" s="143"/>
    </row>
    <row r="3" spans="1:7" ht="29.25" customHeight="1" x14ac:dyDescent="0.2">
      <c r="A3" s="143"/>
      <c r="B3" s="73"/>
      <c r="C3" s="73"/>
      <c r="D3" s="491" t="s">
        <v>399</v>
      </c>
      <c r="E3" s="491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4" t="s">
        <v>401</v>
      </c>
      <c r="C6" s="504"/>
      <c r="D6" s="504"/>
      <c r="E6" s="504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489" t="str">
        <f>'Finansiniai duomenys'!C8</f>
        <v>UAB „Plungės autobusų parkas“</v>
      </c>
      <c r="D9" s="489"/>
      <c r="E9" s="489"/>
      <c r="F9" s="143"/>
      <c r="G9" s="143"/>
    </row>
    <row r="10" spans="1:7" x14ac:dyDescent="0.2">
      <c r="A10" s="143"/>
      <c r="B10" s="104" t="s">
        <v>11</v>
      </c>
      <c r="C10" s="487" t="str">
        <f>'Finansiniai duomenys'!C9</f>
        <v>Uždaroji akcinė bendrovė (UAB)</v>
      </c>
      <c r="D10" s="487"/>
      <c r="E10" s="487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487" t="e">
        <f>'Finansiniai duomenys'!#REF!</f>
        <v>#REF!</v>
      </c>
      <c r="D14" s="487"/>
      <c r="E14" s="487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487">
        <f>'Finansiniai duomenys'!C10</f>
        <v>269814430</v>
      </c>
      <c r="D27" s="487"/>
      <c r="E27" s="487"/>
      <c r="F27" s="143"/>
      <c r="G27" s="143"/>
    </row>
    <row r="28" spans="1:9" x14ac:dyDescent="0.2">
      <c r="A28" s="143"/>
      <c r="B28" s="81" t="s">
        <v>18</v>
      </c>
      <c r="C28" s="486" t="e">
        <f>'Finansiniai duomenys'!#REF!</f>
        <v>#REF!</v>
      </c>
      <c r="D28" s="486"/>
      <c r="E28" s="486"/>
      <c r="F28" s="143"/>
      <c r="G28" s="143"/>
    </row>
    <row r="29" spans="1:9" x14ac:dyDescent="0.2">
      <c r="A29" s="143"/>
      <c r="B29" s="81" t="s">
        <v>22</v>
      </c>
      <c r="C29" s="486" t="e">
        <f>'Finansiniai duomenys'!#REF!</f>
        <v>#REF!</v>
      </c>
      <c r="D29" s="486"/>
      <c r="E29" s="486"/>
      <c r="F29" s="143"/>
      <c r="G29" s="143"/>
      <c r="H29" s="38" t="s">
        <v>28</v>
      </c>
      <c r="I29" s="38"/>
    </row>
    <row r="30" spans="1:9" x14ac:dyDescent="0.2">
      <c r="A30" s="143"/>
      <c r="B30" s="81"/>
      <c r="C30" s="486" t="e">
        <f>'Finansiniai duomenys'!#REF!</f>
        <v>#REF!</v>
      </c>
      <c r="D30" s="486"/>
      <c r="E30" s="486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487">
        <f>'Finansiniai duomenys'!C14</f>
        <v>0</v>
      </c>
      <c r="D31" s="487"/>
      <c r="E31" s="487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488">
        <f>'Finansiniai duomenys'!C15</f>
        <v>0</v>
      </c>
      <c r="D32" s="488"/>
      <c r="E32" s="488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5" t="s">
        <v>38</v>
      </c>
      <c r="D34" s="506"/>
      <c r="E34" s="433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3" t="s">
        <v>404</v>
      </c>
      <c r="D35" s="493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4" t="str">
        <f>'Finansiniai duomenys'!C19</f>
        <v>Plungės rajono savivaldybė</v>
      </c>
      <c r="D36" s="495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4">
        <f>'Finansiniai duomenys'!C20</f>
        <v>0</v>
      </c>
      <c r="D37" s="495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4">
        <f>'Finansiniai duomenys'!C26</f>
        <v>0</v>
      </c>
      <c r="D38" s="495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4">
        <f>'Finansiniai duomenys'!C27</f>
        <v>0</v>
      </c>
      <c r="D39" s="495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4">
        <f>'Finansiniai duomenys'!C28</f>
        <v>0</v>
      </c>
      <c r="D40" s="495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6" t="s">
        <v>77</v>
      </c>
      <c r="D41" s="497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8">
        <f>'Finansiniai duomenys'!C31</f>
        <v>1</v>
      </c>
      <c r="D43" s="498"/>
      <c r="E43" s="498"/>
      <c r="F43" s="143"/>
      <c r="G43" s="143"/>
    </row>
    <row r="44" spans="1:9" ht="24" x14ac:dyDescent="0.2">
      <c r="A44" s="143"/>
      <c r="B44" s="106" t="s">
        <v>82</v>
      </c>
      <c r="C44" s="499" t="str">
        <f>'Finansiniai duomenys'!C32</f>
        <v>Plungės rajono savivaldybė</v>
      </c>
      <c r="D44" s="499"/>
      <c r="E44" s="500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501" t="e">
        <f>'Finansiniai duomenys'!#REF!</f>
        <v>#REF!</v>
      </c>
      <c r="D46" s="501"/>
      <c r="E46" s="501"/>
      <c r="F46" s="143"/>
      <c r="G46" s="143"/>
    </row>
    <row r="47" spans="1:9" ht="41.25" customHeight="1" x14ac:dyDescent="0.2">
      <c r="A47" s="143"/>
      <c r="B47" s="107" t="s">
        <v>87</v>
      </c>
      <c r="C47" s="502" t="e">
        <f>'Finansiniai duomenys'!#REF!</f>
        <v>#REF!</v>
      </c>
      <c r="D47" s="502"/>
      <c r="E47" s="503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92" t="s">
        <v>90</v>
      </c>
      <c r="D49" s="492"/>
      <c r="E49" s="463"/>
      <c r="F49" s="143"/>
      <c r="G49" s="143"/>
      <c r="H49" s="40"/>
    </row>
    <row r="50" spans="1:12" s="40" customFormat="1" ht="12" customHeight="1" x14ac:dyDescent="0.2">
      <c r="A50" s="144"/>
      <c r="B50" s="160"/>
      <c r="C50" s="508"/>
      <c r="D50" s="508"/>
      <c r="E50" s="480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509" t="s">
        <v>94</v>
      </c>
      <c r="D51" s="509"/>
      <c r="E51" s="449"/>
      <c r="F51" s="143"/>
      <c r="G51" s="143"/>
    </row>
    <row r="52" spans="1:12" x14ac:dyDescent="0.2">
      <c r="A52" s="143"/>
      <c r="B52" s="93"/>
      <c r="C52" s="510" t="s">
        <v>96</v>
      </c>
      <c r="D52" s="510"/>
      <c r="E52" s="451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511"/>
      <c r="D139" s="511"/>
      <c r="E139" s="447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3"/>
      <c r="D144" s="453"/>
      <c r="E144" s="453"/>
      <c r="F144" s="143"/>
      <c r="G144" s="143"/>
    </row>
    <row r="145" spans="1:7" x14ac:dyDescent="0.2">
      <c r="A145" s="143"/>
      <c r="B145" s="93" t="s">
        <v>334</v>
      </c>
      <c r="C145" s="455"/>
      <c r="D145" s="455"/>
      <c r="E145" s="455"/>
      <c r="F145" s="143"/>
      <c r="G145" s="143"/>
    </row>
    <row r="146" spans="1:7" ht="24" x14ac:dyDescent="0.2">
      <c r="A146" s="143"/>
      <c r="B146" s="135" t="s">
        <v>336</v>
      </c>
      <c r="C146" s="443"/>
      <c r="D146" s="443"/>
      <c r="E146" s="443"/>
      <c r="F146" s="143"/>
      <c r="G146" s="143"/>
    </row>
    <row r="147" spans="1:7" ht="30" customHeight="1" x14ac:dyDescent="0.2">
      <c r="A147" s="143"/>
      <c r="B147" s="136" t="s">
        <v>418</v>
      </c>
      <c r="C147" s="507"/>
      <c r="D147" s="507"/>
      <c r="E147" s="445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7"/>
  <sheetViews>
    <sheetView zoomScaleNormal="100" zoomScaleSheetLayoutView="100" workbookViewId="0">
      <selection activeCell="F92" sqref="F92:L92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4"/>
      <c r="C2" s="265"/>
      <c r="D2" s="266"/>
      <c r="E2" s="266"/>
      <c r="F2" s="267"/>
      <c r="G2" s="267"/>
      <c r="H2" s="268"/>
      <c r="I2" s="269"/>
      <c r="J2" s="266"/>
      <c r="K2" s="266"/>
      <c r="L2" s="267"/>
      <c r="M2" s="286"/>
    </row>
    <row r="3" spans="2:15" ht="28.5" customHeight="1" x14ac:dyDescent="0.25">
      <c r="B3" s="270"/>
      <c r="C3" s="287" t="s">
        <v>435</v>
      </c>
      <c r="D3" s="17"/>
      <c r="E3" s="17"/>
      <c r="F3" s="17"/>
      <c r="G3" s="17"/>
      <c r="H3" s="18"/>
      <c r="I3" s="17"/>
      <c r="J3" s="17"/>
      <c r="K3" s="512" t="s">
        <v>458</v>
      </c>
      <c r="L3" s="513"/>
      <c r="M3" s="271"/>
    </row>
    <row r="4" spans="2:15" ht="15" customHeight="1" x14ac:dyDescent="0.25">
      <c r="B4" s="270"/>
      <c r="C4" s="151" t="s">
        <v>436</v>
      </c>
      <c r="D4" s="17"/>
      <c r="E4" s="17"/>
      <c r="F4" s="17"/>
      <c r="G4" s="17"/>
      <c r="H4" s="18"/>
      <c r="I4" s="17"/>
      <c r="J4" s="17"/>
      <c r="K4" s="420" t="s">
        <v>400</v>
      </c>
      <c r="L4" s="75"/>
      <c r="M4" s="271"/>
    </row>
    <row r="5" spans="2:15" ht="15" customHeight="1" x14ac:dyDescent="0.25">
      <c r="B5" s="270"/>
      <c r="C5" s="150"/>
      <c r="D5" s="17"/>
      <c r="E5" s="17"/>
      <c r="F5" s="17"/>
      <c r="G5" s="17"/>
      <c r="H5" s="18"/>
      <c r="I5" s="17"/>
      <c r="J5" s="17"/>
      <c r="K5" s="17"/>
      <c r="L5" s="25"/>
      <c r="M5" s="271"/>
    </row>
    <row r="6" spans="2:15" ht="15" customHeight="1" x14ac:dyDescent="0.25">
      <c r="B6" s="270"/>
      <c r="C6" s="518" t="s">
        <v>419</v>
      </c>
      <c r="D6" s="519"/>
      <c r="E6" s="519"/>
      <c r="F6" s="519"/>
      <c r="G6" s="519"/>
      <c r="H6" s="519"/>
      <c r="I6" s="519"/>
      <c r="J6" s="519"/>
      <c r="K6" s="519"/>
      <c r="L6" s="519"/>
      <c r="M6" s="520"/>
    </row>
    <row r="7" spans="2:15" ht="15" hidden="1" customHeight="1" x14ac:dyDescent="0.25">
      <c r="B7" s="270"/>
      <c r="C7" s="150"/>
      <c r="D7" s="17"/>
      <c r="E7" s="17"/>
      <c r="F7" s="17"/>
      <c r="G7" s="17"/>
      <c r="H7" s="18"/>
      <c r="I7" s="17"/>
      <c r="J7" s="17"/>
      <c r="K7" s="17"/>
      <c r="L7" s="25"/>
      <c r="M7" s="271"/>
    </row>
    <row r="8" spans="2:15" x14ac:dyDescent="0.25">
      <c r="B8" s="270"/>
      <c r="C8" s="151"/>
      <c r="D8" s="17"/>
      <c r="E8" s="17"/>
      <c r="F8" s="17"/>
      <c r="G8" s="17"/>
      <c r="H8" s="18"/>
      <c r="I8" s="17"/>
      <c r="J8" s="17"/>
      <c r="K8" s="17"/>
      <c r="L8" s="17"/>
      <c r="M8" s="271"/>
    </row>
    <row r="9" spans="2:15" ht="15.75" thickBot="1" x14ac:dyDescent="0.3">
      <c r="B9" s="270"/>
      <c r="C9" s="514" t="s">
        <v>8</v>
      </c>
      <c r="D9" s="515"/>
      <c r="E9" s="516" t="str">
        <f>'Finansiniai duomenys'!C8</f>
        <v>UAB „Plungės autobusų parkas“</v>
      </c>
      <c r="F9" s="516"/>
      <c r="G9" s="516"/>
      <c r="H9" s="516"/>
      <c r="I9" s="516"/>
      <c r="J9" s="516"/>
      <c r="K9" s="17"/>
      <c r="L9" s="17"/>
      <c r="M9" s="271"/>
    </row>
    <row r="10" spans="2:15" ht="15.75" thickBot="1" x14ac:dyDescent="0.3">
      <c r="B10" s="270"/>
      <c r="C10" s="514" t="s">
        <v>11</v>
      </c>
      <c r="D10" s="515"/>
      <c r="E10" s="517" t="str">
        <f>'Finansiniai duomenys'!C9</f>
        <v>Uždaroji akcinė bendrovė (UAB)</v>
      </c>
      <c r="F10" s="517"/>
      <c r="G10" s="517"/>
      <c r="H10" s="517"/>
      <c r="I10" s="517"/>
      <c r="J10" s="517"/>
      <c r="K10" s="17"/>
      <c r="L10" s="17"/>
      <c r="M10" s="271"/>
    </row>
    <row r="11" spans="2:15" ht="15.75" thickBot="1" x14ac:dyDescent="0.3">
      <c r="B11" s="270"/>
      <c r="C11" s="514" t="s">
        <v>15</v>
      </c>
      <c r="D11" s="515"/>
      <c r="E11" s="517">
        <f>'Finansiniai duomenys'!C10</f>
        <v>269814430</v>
      </c>
      <c r="F11" s="517"/>
      <c r="G11" s="517"/>
      <c r="H11" s="517"/>
      <c r="I11" s="517"/>
      <c r="J11" s="517"/>
      <c r="K11" s="17"/>
      <c r="L11" s="17"/>
      <c r="M11" s="271"/>
    </row>
    <row r="12" spans="2:15" x14ac:dyDescent="0.25">
      <c r="B12" s="270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1"/>
    </row>
    <row r="13" spans="2:15" ht="28.5" customHeight="1" x14ac:dyDescent="0.25">
      <c r="B13" s="270"/>
      <c r="C13" s="543" t="s">
        <v>420</v>
      </c>
      <c r="D13" s="531"/>
      <c r="E13" s="531"/>
      <c r="F13" s="547" t="s">
        <v>425</v>
      </c>
      <c r="G13" s="547"/>
      <c r="H13" s="547"/>
      <c r="I13" s="547"/>
      <c r="J13" s="547"/>
      <c r="K13" s="547"/>
      <c r="L13" s="548"/>
      <c r="M13" s="271"/>
      <c r="O13" s="16" t="s">
        <v>421</v>
      </c>
    </row>
    <row r="14" spans="2:15" x14ac:dyDescent="0.25">
      <c r="B14" s="270"/>
      <c r="C14" s="549" t="s">
        <v>422</v>
      </c>
      <c r="D14" s="550"/>
      <c r="E14" s="550"/>
      <c r="F14" s="551"/>
      <c r="G14" s="551"/>
      <c r="H14" s="551"/>
      <c r="I14" s="551"/>
      <c r="J14" s="551"/>
      <c r="K14" s="551"/>
      <c r="L14" s="552"/>
      <c r="M14" s="271"/>
      <c r="O14" s="16" t="s">
        <v>423</v>
      </c>
    </row>
    <row r="15" spans="2:15" x14ac:dyDescent="0.25">
      <c r="B15" s="270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1"/>
      <c r="O15" s="16" t="s">
        <v>424</v>
      </c>
    </row>
    <row r="16" spans="2:15" x14ac:dyDescent="0.25">
      <c r="B16" s="270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1"/>
      <c r="O16" s="16" t="s">
        <v>425</v>
      </c>
    </row>
    <row r="17" spans="2:13" ht="38.25" customHeight="1" x14ac:dyDescent="0.25">
      <c r="B17" s="270"/>
      <c r="C17" s="543" t="s">
        <v>438</v>
      </c>
      <c r="D17" s="558"/>
      <c r="E17" s="556"/>
      <c r="F17" s="559"/>
      <c r="G17" s="313"/>
      <c r="H17" s="316"/>
      <c r="I17" s="530" t="s">
        <v>439</v>
      </c>
      <c r="J17" s="555"/>
      <c r="K17" s="556"/>
      <c r="L17" s="557"/>
      <c r="M17" s="272"/>
    </row>
    <row r="18" spans="2:13" ht="26.45" customHeight="1" thickBot="1" x14ac:dyDescent="0.3">
      <c r="B18" s="270"/>
      <c r="C18" s="543" t="s">
        <v>442</v>
      </c>
      <c r="D18" s="531"/>
      <c r="E18" s="531"/>
      <c r="F18" s="546"/>
      <c r="G18" s="166"/>
      <c r="H18" s="316"/>
      <c r="I18" s="528" t="s">
        <v>443</v>
      </c>
      <c r="J18" s="525"/>
      <c r="K18" s="525"/>
      <c r="L18" s="529"/>
      <c r="M18" s="273"/>
    </row>
    <row r="19" spans="2:13" ht="49.5" customHeight="1" thickBot="1" x14ac:dyDescent="0.3">
      <c r="B19" s="270"/>
      <c r="C19" s="543" t="s">
        <v>440</v>
      </c>
      <c r="D19" s="531"/>
      <c r="E19" s="544"/>
      <c r="F19" s="545"/>
      <c r="G19" s="167"/>
      <c r="H19" s="317"/>
      <c r="I19" s="530" t="s">
        <v>441</v>
      </c>
      <c r="J19" s="530"/>
      <c r="K19" s="553"/>
      <c r="L19" s="554"/>
      <c r="M19" s="272"/>
    </row>
    <row r="20" spans="2:13" ht="40.5" customHeight="1" x14ac:dyDescent="0.25">
      <c r="B20" s="270"/>
      <c r="C20" s="543" t="s">
        <v>426</v>
      </c>
      <c r="D20" s="531"/>
      <c r="E20" s="526"/>
      <c r="F20" s="527"/>
      <c r="G20" s="313"/>
      <c r="H20" s="317"/>
      <c r="I20" s="531" t="s">
        <v>426</v>
      </c>
      <c r="J20" s="531"/>
      <c r="K20" s="526"/>
      <c r="L20" s="527"/>
      <c r="M20" s="272"/>
    </row>
    <row r="21" spans="2:13" x14ac:dyDescent="0.25">
      <c r="B21" s="270"/>
      <c r="C21" s="149"/>
      <c r="D21" s="17"/>
      <c r="E21" s="17"/>
      <c r="F21" s="19"/>
      <c r="G21" s="17"/>
      <c r="H21" s="316"/>
      <c r="I21" s="17"/>
      <c r="J21" s="17"/>
      <c r="K21" s="17"/>
      <c r="L21" s="17"/>
      <c r="M21" s="271"/>
    </row>
    <row r="22" spans="2:13" x14ac:dyDescent="0.25">
      <c r="B22" s="270"/>
      <c r="C22" s="149"/>
      <c r="D22" s="17"/>
      <c r="E22" s="17"/>
      <c r="F22" s="19"/>
      <c r="G22" s="17"/>
      <c r="H22" s="316"/>
      <c r="I22" s="17"/>
      <c r="J22" s="17"/>
      <c r="K22" s="17"/>
      <c r="L22" s="17"/>
      <c r="M22" s="271"/>
    </row>
    <row r="23" spans="2:13" x14ac:dyDescent="0.25">
      <c r="B23" s="270"/>
      <c r="C23" s="539" t="s">
        <v>433</v>
      </c>
      <c r="D23" s="535"/>
      <c r="E23" s="535"/>
      <c r="F23" s="540"/>
      <c r="G23" s="23"/>
      <c r="H23" s="316"/>
      <c r="I23" s="535" t="s">
        <v>434</v>
      </c>
      <c r="J23" s="535"/>
      <c r="K23" s="535"/>
      <c r="L23" s="535"/>
      <c r="M23" s="274"/>
    </row>
    <row r="24" spans="2:13" x14ac:dyDescent="0.25">
      <c r="B24" s="270"/>
      <c r="C24" s="152"/>
      <c r="D24" s="23"/>
      <c r="E24" s="23"/>
      <c r="F24" s="22"/>
      <c r="G24" s="23"/>
      <c r="H24" s="316"/>
      <c r="I24" s="23"/>
      <c r="J24" s="23"/>
      <c r="K24" s="23"/>
      <c r="L24" s="23"/>
      <c r="M24" s="274"/>
    </row>
    <row r="25" spans="2:13" x14ac:dyDescent="0.25">
      <c r="B25" s="270"/>
      <c r="C25" s="541" t="s">
        <v>459</v>
      </c>
      <c r="D25" s="536"/>
      <c r="E25" s="536"/>
      <c r="F25" s="542"/>
      <c r="G25" s="314"/>
      <c r="H25" s="316"/>
      <c r="I25" s="536" t="s">
        <v>460</v>
      </c>
      <c r="J25" s="536"/>
      <c r="K25" s="536"/>
      <c r="L25" s="536"/>
      <c r="M25" s="275"/>
    </row>
    <row r="26" spans="2:13" ht="24" x14ac:dyDescent="0.25">
      <c r="B26" s="270"/>
      <c r="C26" s="310" t="s">
        <v>427</v>
      </c>
      <c r="D26" s="311" t="s">
        <v>428</v>
      </c>
      <c r="E26" s="312" t="s">
        <v>429</v>
      </c>
      <c r="F26" s="310" t="s">
        <v>430</v>
      </c>
      <c r="G26" s="315"/>
      <c r="H26" s="318"/>
      <c r="I26" s="311" t="s">
        <v>427</v>
      </c>
      <c r="J26" s="310" t="s">
        <v>428</v>
      </c>
      <c r="K26" s="310" t="s">
        <v>429</v>
      </c>
      <c r="L26" s="310" t="s">
        <v>430</v>
      </c>
      <c r="M26" s="276"/>
    </row>
    <row r="27" spans="2:13" x14ac:dyDescent="0.25">
      <c r="B27" s="270"/>
      <c r="C27" s="24">
        <v>1</v>
      </c>
      <c r="D27" s="320"/>
      <c r="E27" s="8"/>
      <c r="F27" s="322"/>
      <c r="G27" s="293"/>
      <c r="H27" s="318"/>
      <c r="I27" s="26">
        <v>1</v>
      </c>
      <c r="J27" s="324"/>
      <c r="K27" s="8"/>
      <c r="L27" s="322"/>
      <c r="M27" s="277"/>
    </row>
    <row r="28" spans="2:13" x14ac:dyDescent="0.25">
      <c r="B28" s="270"/>
      <c r="C28" s="24">
        <v>2</v>
      </c>
      <c r="D28" s="320"/>
      <c r="E28" s="8"/>
      <c r="F28" s="322"/>
      <c r="G28" s="293"/>
      <c r="H28" s="318"/>
      <c r="I28" s="26">
        <v>2</v>
      </c>
      <c r="J28" s="324"/>
      <c r="K28" s="8"/>
      <c r="L28" s="322"/>
      <c r="M28" s="277"/>
    </row>
    <row r="29" spans="2:13" x14ac:dyDescent="0.25">
      <c r="B29" s="270"/>
      <c r="C29" s="24">
        <v>3</v>
      </c>
      <c r="D29" s="320"/>
      <c r="E29" s="8"/>
      <c r="F29" s="322"/>
      <c r="G29" s="293"/>
      <c r="H29" s="318"/>
      <c r="I29" s="26">
        <v>3</v>
      </c>
      <c r="J29" s="324"/>
      <c r="K29" s="8"/>
      <c r="L29" s="322"/>
      <c r="M29" s="277"/>
    </row>
    <row r="30" spans="2:13" x14ac:dyDescent="0.25">
      <c r="B30" s="270"/>
      <c r="C30" s="24">
        <v>4</v>
      </c>
      <c r="D30" s="320"/>
      <c r="E30" s="8"/>
      <c r="F30" s="322"/>
      <c r="G30" s="293"/>
      <c r="H30" s="318"/>
      <c r="I30" s="26">
        <v>4</v>
      </c>
      <c r="J30" s="324"/>
      <c r="K30" s="8"/>
      <c r="L30" s="322"/>
      <c r="M30" s="277"/>
    </row>
    <row r="31" spans="2:13" x14ac:dyDescent="0.25">
      <c r="B31" s="270"/>
      <c r="C31" s="24">
        <v>5</v>
      </c>
      <c r="D31" s="320"/>
      <c r="E31" s="8"/>
      <c r="F31" s="322"/>
      <c r="G31" s="293"/>
      <c r="H31" s="318"/>
      <c r="I31" s="26">
        <v>5</v>
      </c>
      <c r="J31" s="324"/>
      <c r="K31" s="8"/>
      <c r="L31" s="322"/>
      <c r="M31" s="277"/>
    </row>
    <row r="32" spans="2:13" x14ac:dyDescent="0.25">
      <c r="B32" s="270"/>
      <c r="C32" s="24">
        <v>6</v>
      </c>
      <c r="D32" s="320"/>
      <c r="E32" s="8"/>
      <c r="F32" s="322"/>
      <c r="G32" s="293"/>
      <c r="H32" s="318"/>
      <c r="I32" s="26">
        <v>6</v>
      </c>
      <c r="J32" s="324"/>
      <c r="K32" s="8"/>
      <c r="L32" s="322"/>
      <c r="M32" s="277"/>
    </row>
    <row r="33" spans="2:13" x14ac:dyDescent="0.25">
      <c r="B33" s="270"/>
      <c r="C33" s="24">
        <v>7</v>
      </c>
      <c r="D33" s="320"/>
      <c r="E33" s="8"/>
      <c r="F33" s="322"/>
      <c r="G33" s="293"/>
      <c r="H33" s="317"/>
      <c r="I33" s="24">
        <v>7</v>
      </c>
      <c r="J33" s="324"/>
      <c r="K33" s="8"/>
      <c r="L33" s="322"/>
      <c r="M33" s="277"/>
    </row>
    <row r="34" spans="2:13" x14ac:dyDescent="0.25">
      <c r="B34" s="270"/>
      <c r="C34" s="24">
        <v>8</v>
      </c>
      <c r="D34" s="320"/>
      <c r="E34" s="8"/>
      <c r="F34" s="322"/>
      <c r="G34" s="293"/>
      <c r="H34" s="317"/>
      <c r="I34" s="24">
        <v>8</v>
      </c>
      <c r="J34" s="320"/>
      <c r="K34" s="8"/>
      <c r="L34" s="322"/>
      <c r="M34" s="277"/>
    </row>
    <row r="35" spans="2:13" x14ac:dyDescent="0.25">
      <c r="B35" s="270"/>
      <c r="C35" s="24">
        <v>9</v>
      </c>
      <c r="D35" s="320"/>
      <c r="E35" s="8"/>
      <c r="F35" s="322"/>
      <c r="G35" s="293"/>
      <c r="H35" s="318"/>
      <c r="I35" s="26">
        <v>9</v>
      </c>
      <c r="J35" s="320"/>
      <c r="K35" s="8"/>
      <c r="L35" s="322"/>
      <c r="M35" s="277"/>
    </row>
    <row r="36" spans="2:13" x14ac:dyDescent="0.25">
      <c r="B36" s="270"/>
      <c r="C36" s="24">
        <v>10</v>
      </c>
      <c r="D36" s="320"/>
      <c r="E36" s="8"/>
      <c r="F36" s="322"/>
      <c r="G36" s="293"/>
      <c r="H36" s="317"/>
      <c r="I36" s="24">
        <v>10</v>
      </c>
      <c r="J36" s="320"/>
      <c r="K36" s="8"/>
      <c r="L36" s="322"/>
      <c r="M36" s="277"/>
    </row>
    <row r="37" spans="2:13" x14ac:dyDescent="0.25">
      <c r="B37" s="270"/>
      <c r="C37" s="24">
        <v>11</v>
      </c>
      <c r="D37" s="320"/>
      <c r="E37" s="8"/>
      <c r="F37" s="322"/>
      <c r="G37" s="293"/>
      <c r="H37" s="318"/>
      <c r="I37" s="26">
        <v>11</v>
      </c>
      <c r="J37" s="324"/>
      <c r="K37" s="8"/>
      <c r="L37" s="322"/>
      <c r="M37" s="277"/>
    </row>
    <row r="38" spans="2:13" x14ac:dyDescent="0.25">
      <c r="B38" s="270"/>
      <c r="C38" s="24">
        <v>12</v>
      </c>
      <c r="D38" s="320"/>
      <c r="E38" s="8"/>
      <c r="F38" s="322"/>
      <c r="G38" s="293"/>
      <c r="H38" s="318"/>
      <c r="I38" s="26">
        <v>12</v>
      </c>
      <c r="J38" s="324"/>
      <c r="K38" s="8"/>
      <c r="L38" s="322"/>
      <c r="M38" s="277"/>
    </row>
    <row r="39" spans="2:13" x14ac:dyDescent="0.25">
      <c r="B39" s="270"/>
      <c r="C39" s="24">
        <v>13</v>
      </c>
      <c r="D39" s="320"/>
      <c r="E39" s="8"/>
      <c r="F39" s="322"/>
      <c r="G39" s="293"/>
      <c r="H39" s="318"/>
      <c r="I39" s="26">
        <v>13</v>
      </c>
      <c r="J39" s="324"/>
      <c r="K39" s="8"/>
      <c r="L39" s="322"/>
      <c r="M39" s="277"/>
    </row>
    <row r="40" spans="2:13" x14ac:dyDescent="0.25">
      <c r="B40" s="270"/>
      <c r="C40" s="24">
        <v>14</v>
      </c>
      <c r="D40" s="320"/>
      <c r="E40" s="8"/>
      <c r="F40" s="322"/>
      <c r="G40" s="293"/>
      <c r="H40" s="318"/>
      <c r="I40" s="26">
        <v>14</v>
      </c>
      <c r="J40" s="324"/>
      <c r="K40" s="8"/>
      <c r="L40" s="322"/>
      <c r="M40" s="277"/>
    </row>
    <row r="41" spans="2:13" x14ac:dyDescent="0.25">
      <c r="B41" s="270"/>
      <c r="C41" s="24">
        <v>15</v>
      </c>
      <c r="D41" s="320"/>
      <c r="E41" s="8"/>
      <c r="F41" s="322"/>
      <c r="G41" s="293"/>
      <c r="H41" s="318"/>
      <c r="I41" s="26">
        <v>15</v>
      </c>
      <c r="J41" s="324"/>
      <c r="K41" s="8"/>
      <c r="L41" s="322"/>
      <c r="M41" s="277"/>
    </row>
    <row r="42" spans="2:13" x14ac:dyDescent="0.25">
      <c r="B42" s="270"/>
      <c r="C42" s="24">
        <v>16</v>
      </c>
      <c r="D42" s="320"/>
      <c r="E42" s="8"/>
      <c r="F42" s="322"/>
      <c r="G42" s="293"/>
      <c r="H42" s="318"/>
      <c r="I42" s="26">
        <v>16</v>
      </c>
      <c r="J42" s="324"/>
      <c r="K42" s="8"/>
      <c r="L42" s="322"/>
      <c r="M42" s="277"/>
    </row>
    <row r="43" spans="2:13" x14ac:dyDescent="0.25">
      <c r="B43" s="270"/>
      <c r="C43" s="24">
        <v>17</v>
      </c>
      <c r="D43" s="320"/>
      <c r="E43" s="8"/>
      <c r="F43" s="322"/>
      <c r="G43" s="293"/>
      <c r="H43" s="318"/>
      <c r="I43" s="26">
        <v>17</v>
      </c>
      <c r="J43" s="324"/>
      <c r="K43" s="8"/>
      <c r="L43" s="322"/>
      <c r="M43" s="277"/>
    </row>
    <row r="44" spans="2:13" x14ac:dyDescent="0.25">
      <c r="B44" s="270"/>
      <c r="C44" s="24">
        <v>18</v>
      </c>
      <c r="D44" s="320"/>
      <c r="E44" s="8"/>
      <c r="F44" s="322"/>
      <c r="G44" s="293"/>
      <c r="H44" s="318"/>
      <c r="I44" s="26">
        <v>18</v>
      </c>
      <c r="J44" s="324"/>
      <c r="K44" s="8"/>
      <c r="L44" s="322"/>
      <c r="M44" s="277"/>
    </row>
    <row r="45" spans="2:13" x14ac:dyDescent="0.25">
      <c r="B45" s="270"/>
      <c r="C45" s="24">
        <v>19</v>
      </c>
      <c r="D45" s="320"/>
      <c r="E45" s="8"/>
      <c r="F45" s="322"/>
      <c r="G45" s="293"/>
      <c r="H45" s="318"/>
      <c r="I45" s="26">
        <v>19</v>
      </c>
      <c r="J45" s="324"/>
      <c r="K45" s="8"/>
      <c r="L45" s="322"/>
      <c r="M45" s="277"/>
    </row>
    <row r="46" spans="2:13" x14ac:dyDescent="0.25">
      <c r="B46" s="270"/>
      <c r="C46" s="24">
        <v>20</v>
      </c>
      <c r="D46" s="320"/>
      <c r="E46" s="8"/>
      <c r="F46" s="322"/>
      <c r="G46" s="293"/>
      <c r="H46" s="318"/>
      <c r="I46" s="26">
        <v>20</v>
      </c>
      <c r="J46" s="324"/>
      <c r="K46" s="8"/>
      <c r="L46" s="322"/>
      <c r="M46" s="277"/>
    </row>
    <row r="47" spans="2:13" x14ac:dyDescent="0.25">
      <c r="B47" s="270"/>
      <c r="C47" s="24">
        <v>21</v>
      </c>
      <c r="D47" s="320"/>
      <c r="E47" s="8"/>
      <c r="F47" s="322"/>
      <c r="G47" s="293"/>
      <c r="H47" s="318"/>
      <c r="I47" s="26">
        <v>21</v>
      </c>
      <c r="J47" s="324"/>
      <c r="K47" s="8"/>
      <c r="L47" s="322"/>
      <c r="M47" s="277"/>
    </row>
    <row r="48" spans="2:13" x14ac:dyDescent="0.25">
      <c r="B48" s="270"/>
      <c r="C48" s="24">
        <v>22</v>
      </c>
      <c r="D48" s="320"/>
      <c r="E48" s="8"/>
      <c r="F48" s="322"/>
      <c r="G48" s="293"/>
      <c r="H48" s="318"/>
      <c r="I48" s="26">
        <v>22</v>
      </c>
      <c r="J48" s="324"/>
      <c r="K48" s="8"/>
      <c r="L48" s="322"/>
      <c r="M48" s="277"/>
    </row>
    <row r="49" spans="2:13" x14ac:dyDescent="0.25">
      <c r="B49" s="270"/>
      <c r="C49" s="24">
        <v>23</v>
      </c>
      <c r="D49" s="320"/>
      <c r="E49" s="8"/>
      <c r="F49" s="322"/>
      <c r="G49" s="293"/>
      <c r="H49" s="318"/>
      <c r="I49" s="26">
        <v>23</v>
      </c>
      <c r="J49" s="324"/>
      <c r="K49" s="8"/>
      <c r="L49" s="322"/>
      <c r="M49" s="277"/>
    </row>
    <row r="50" spans="2:13" x14ac:dyDescent="0.25">
      <c r="B50" s="270"/>
      <c r="C50" s="24">
        <v>24</v>
      </c>
      <c r="D50" s="321"/>
      <c r="E50" s="9"/>
      <c r="F50" s="323"/>
      <c r="G50" s="293"/>
      <c r="H50" s="318"/>
      <c r="I50" s="26">
        <v>24</v>
      </c>
      <c r="J50" s="325"/>
      <c r="K50" s="9"/>
      <c r="L50" s="323"/>
      <c r="M50" s="277"/>
    </row>
    <row r="51" spans="2:13" x14ac:dyDescent="0.25">
      <c r="B51" s="270"/>
      <c r="C51" s="24">
        <v>25</v>
      </c>
      <c r="D51" s="321"/>
      <c r="E51" s="9"/>
      <c r="F51" s="323"/>
      <c r="G51" s="293"/>
      <c r="H51" s="318"/>
      <c r="I51" s="26">
        <v>25</v>
      </c>
      <c r="J51" s="325"/>
      <c r="K51" s="9"/>
      <c r="L51" s="323"/>
      <c r="M51" s="277"/>
    </row>
    <row r="52" spans="2:13" x14ac:dyDescent="0.25">
      <c r="B52" s="270"/>
      <c r="C52" s="24">
        <v>26</v>
      </c>
      <c r="D52" s="321"/>
      <c r="E52" s="9"/>
      <c r="F52" s="323"/>
      <c r="G52" s="293"/>
      <c r="H52" s="318"/>
      <c r="I52" s="26">
        <v>26</v>
      </c>
      <c r="J52" s="325"/>
      <c r="K52" s="9"/>
      <c r="L52" s="323"/>
      <c r="M52" s="277"/>
    </row>
    <row r="53" spans="2:13" x14ac:dyDescent="0.25">
      <c r="B53" s="270"/>
      <c r="C53" s="24">
        <v>27</v>
      </c>
      <c r="D53" s="321"/>
      <c r="E53" s="9"/>
      <c r="F53" s="323"/>
      <c r="G53" s="293"/>
      <c r="H53" s="318"/>
      <c r="I53" s="26">
        <v>27</v>
      </c>
      <c r="J53" s="325"/>
      <c r="K53" s="9"/>
      <c r="L53" s="323"/>
      <c r="M53" s="277"/>
    </row>
    <row r="54" spans="2:13" x14ac:dyDescent="0.25">
      <c r="B54" s="270"/>
      <c r="C54" s="24">
        <v>28</v>
      </c>
      <c r="D54" s="321"/>
      <c r="E54" s="9"/>
      <c r="F54" s="323"/>
      <c r="G54" s="293"/>
      <c r="H54" s="318"/>
      <c r="I54" s="26">
        <v>28</v>
      </c>
      <c r="J54" s="325"/>
      <c r="K54" s="9"/>
      <c r="L54" s="323"/>
      <c r="M54" s="277"/>
    </row>
    <row r="55" spans="2:13" x14ac:dyDescent="0.25">
      <c r="B55" s="270"/>
      <c r="C55" s="24">
        <v>29</v>
      </c>
      <c r="D55" s="321"/>
      <c r="E55" s="9"/>
      <c r="F55" s="323"/>
      <c r="G55" s="293"/>
      <c r="H55" s="318"/>
      <c r="I55" s="26">
        <v>29</v>
      </c>
      <c r="J55" s="325"/>
      <c r="K55" s="9"/>
      <c r="L55" s="323"/>
      <c r="M55" s="277"/>
    </row>
    <row r="56" spans="2:13" x14ac:dyDescent="0.25">
      <c r="B56" s="270"/>
      <c r="C56" s="24">
        <v>30</v>
      </c>
      <c r="D56" s="321"/>
      <c r="E56" s="9"/>
      <c r="F56" s="323"/>
      <c r="G56" s="293"/>
      <c r="H56" s="318"/>
      <c r="I56" s="26">
        <v>30</v>
      </c>
      <c r="J56" s="325"/>
      <c r="K56" s="9"/>
      <c r="L56" s="323"/>
      <c r="M56" s="277"/>
    </row>
    <row r="57" spans="2:13" x14ac:dyDescent="0.25">
      <c r="B57" s="270"/>
      <c r="C57" s="24">
        <v>31</v>
      </c>
      <c r="D57" s="321"/>
      <c r="E57" s="9"/>
      <c r="F57" s="323"/>
      <c r="G57" s="293"/>
      <c r="H57" s="318"/>
      <c r="I57" s="26">
        <v>31</v>
      </c>
      <c r="J57" s="325"/>
      <c r="K57" s="9"/>
      <c r="L57" s="323"/>
      <c r="M57" s="277"/>
    </row>
    <row r="58" spans="2:13" x14ac:dyDescent="0.25">
      <c r="B58" s="270"/>
      <c r="C58" s="24">
        <v>32</v>
      </c>
      <c r="D58" s="321"/>
      <c r="E58" s="9"/>
      <c r="F58" s="323"/>
      <c r="G58" s="293"/>
      <c r="H58" s="318"/>
      <c r="I58" s="26">
        <v>32</v>
      </c>
      <c r="J58" s="325"/>
      <c r="K58" s="9"/>
      <c r="L58" s="323"/>
      <c r="M58" s="277"/>
    </row>
    <row r="59" spans="2:13" x14ac:dyDescent="0.25">
      <c r="B59" s="270"/>
      <c r="C59" s="24">
        <v>33</v>
      </c>
      <c r="D59" s="321"/>
      <c r="E59" s="9"/>
      <c r="F59" s="323"/>
      <c r="G59" s="293"/>
      <c r="H59" s="318"/>
      <c r="I59" s="26">
        <v>33</v>
      </c>
      <c r="J59" s="325"/>
      <c r="K59" s="9"/>
      <c r="L59" s="323"/>
      <c r="M59" s="277"/>
    </row>
    <row r="60" spans="2:13" x14ac:dyDescent="0.25">
      <c r="B60" s="270"/>
      <c r="C60" s="24">
        <v>34</v>
      </c>
      <c r="D60" s="321"/>
      <c r="E60" s="9"/>
      <c r="F60" s="323"/>
      <c r="G60" s="293"/>
      <c r="H60" s="318"/>
      <c r="I60" s="26">
        <v>34</v>
      </c>
      <c r="J60" s="325"/>
      <c r="K60" s="9"/>
      <c r="L60" s="323"/>
      <c r="M60" s="277"/>
    </row>
    <row r="61" spans="2:13" x14ac:dyDescent="0.25">
      <c r="B61" s="270"/>
      <c r="C61" s="24">
        <v>35</v>
      </c>
      <c r="D61" s="321"/>
      <c r="E61" s="9"/>
      <c r="F61" s="323"/>
      <c r="G61" s="293"/>
      <c r="H61" s="318"/>
      <c r="I61" s="26">
        <v>35</v>
      </c>
      <c r="J61" s="325"/>
      <c r="K61" s="9"/>
      <c r="L61" s="323"/>
      <c r="M61" s="277"/>
    </row>
    <row r="62" spans="2:13" x14ac:dyDescent="0.25">
      <c r="B62" s="270"/>
      <c r="C62" s="24">
        <v>36</v>
      </c>
      <c r="D62" s="321"/>
      <c r="E62" s="9"/>
      <c r="F62" s="323"/>
      <c r="G62" s="293"/>
      <c r="H62" s="318"/>
      <c r="I62" s="26">
        <v>36</v>
      </c>
      <c r="J62" s="325"/>
      <c r="K62" s="9"/>
      <c r="L62" s="323"/>
      <c r="M62" s="277"/>
    </row>
    <row r="63" spans="2:13" x14ac:dyDescent="0.25">
      <c r="B63" s="270"/>
      <c r="C63" s="24">
        <v>37</v>
      </c>
      <c r="D63" s="321"/>
      <c r="E63" s="9"/>
      <c r="F63" s="323"/>
      <c r="G63" s="293"/>
      <c r="H63" s="318"/>
      <c r="I63" s="26">
        <v>37</v>
      </c>
      <c r="J63" s="325"/>
      <c r="K63" s="9"/>
      <c r="L63" s="323"/>
      <c r="M63" s="277"/>
    </row>
    <row r="64" spans="2:13" x14ac:dyDescent="0.25">
      <c r="B64" s="270"/>
      <c r="C64" s="24">
        <v>38</v>
      </c>
      <c r="D64" s="321"/>
      <c r="E64" s="9"/>
      <c r="F64" s="323"/>
      <c r="G64" s="293"/>
      <c r="H64" s="318"/>
      <c r="I64" s="26">
        <v>38</v>
      </c>
      <c r="J64" s="325"/>
      <c r="K64" s="9"/>
      <c r="L64" s="323"/>
      <c r="M64" s="277"/>
    </row>
    <row r="65" spans="2:13" x14ac:dyDescent="0.25">
      <c r="B65" s="270"/>
      <c r="C65" s="24">
        <v>39</v>
      </c>
      <c r="D65" s="321"/>
      <c r="E65" s="9"/>
      <c r="F65" s="323"/>
      <c r="G65" s="293"/>
      <c r="H65" s="318"/>
      <c r="I65" s="26">
        <v>39</v>
      </c>
      <c r="J65" s="325"/>
      <c r="K65" s="9"/>
      <c r="L65" s="323"/>
      <c r="M65" s="277"/>
    </row>
    <row r="66" spans="2:13" x14ac:dyDescent="0.25">
      <c r="B66" s="270"/>
      <c r="C66" s="24">
        <v>40</v>
      </c>
      <c r="D66" s="321"/>
      <c r="E66" s="9"/>
      <c r="F66" s="323"/>
      <c r="G66" s="293"/>
      <c r="H66" s="318"/>
      <c r="I66" s="26">
        <v>40</v>
      </c>
      <c r="J66" s="325"/>
      <c r="K66" s="9"/>
      <c r="L66" s="323"/>
      <c r="M66" s="277"/>
    </row>
    <row r="67" spans="2:13" x14ac:dyDescent="0.25">
      <c r="B67" s="270"/>
      <c r="C67" s="24">
        <v>41</v>
      </c>
      <c r="D67" s="321"/>
      <c r="E67" s="9"/>
      <c r="F67" s="323"/>
      <c r="G67" s="293"/>
      <c r="H67" s="318"/>
      <c r="I67" s="26">
        <v>41</v>
      </c>
      <c r="J67" s="325"/>
      <c r="K67" s="9"/>
      <c r="L67" s="323"/>
      <c r="M67" s="277"/>
    </row>
    <row r="68" spans="2:13" x14ac:dyDescent="0.25">
      <c r="B68" s="270"/>
      <c r="C68" s="24">
        <v>42</v>
      </c>
      <c r="D68" s="321"/>
      <c r="E68" s="9"/>
      <c r="F68" s="323"/>
      <c r="G68" s="293"/>
      <c r="H68" s="318"/>
      <c r="I68" s="26">
        <v>42</v>
      </c>
      <c r="J68" s="325"/>
      <c r="K68" s="9"/>
      <c r="L68" s="323"/>
      <c r="M68" s="277"/>
    </row>
    <row r="69" spans="2:13" x14ac:dyDescent="0.25">
      <c r="B69" s="270"/>
      <c r="C69" s="24">
        <v>43</v>
      </c>
      <c r="D69" s="321"/>
      <c r="E69" s="9"/>
      <c r="F69" s="323"/>
      <c r="G69" s="293"/>
      <c r="H69" s="318"/>
      <c r="I69" s="26">
        <v>43</v>
      </c>
      <c r="J69" s="325"/>
      <c r="K69" s="9"/>
      <c r="L69" s="323"/>
      <c r="M69" s="277"/>
    </row>
    <row r="70" spans="2:13" x14ac:dyDescent="0.25">
      <c r="B70" s="270"/>
      <c r="C70" s="24">
        <v>44</v>
      </c>
      <c r="D70" s="321"/>
      <c r="E70" s="9"/>
      <c r="F70" s="323"/>
      <c r="G70" s="293"/>
      <c r="H70" s="318"/>
      <c r="I70" s="26">
        <v>44</v>
      </c>
      <c r="J70" s="325"/>
      <c r="K70" s="9"/>
      <c r="L70" s="323"/>
      <c r="M70" s="277"/>
    </row>
    <row r="71" spans="2:13" x14ac:dyDescent="0.25">
      <c r="B71" s="270"/>
      <c r="C71" s="24">
        <v>45</v>
      </c>
      <c r="D71" s="321"/>
      <c r="E71" s="9"/>
      <c r="F71" s="323"/>
      <c r="G71" s="293"/>
      <c r="H71" s="318"/>
      <c r="I71" s="26">
        <v>45</v>
      </c>
      <c r="J71" s="325"/>
      <c r="K71" s="9"/>
      <c r="L71" s="323"/>
      <c r="M71" s="277"/>
    </row>
    <row r="72" spans="2:13" x14ac:dyDescent="0.25">
      <c r="B72" s="270"/>
      <c r="C72" s="24">
        <v>46</v>
      </c>
      <c r="D72" s="321"/>
      <c r="E72" s="9"/>
      <c r="F72" s="323"/>
      <c r="G72" s="293"/>
      <c r="H72" s="318"/>
      <c r="I72" s="26">
        <v>46</v>
      </c>
      <c r="J72" s="325"/>
      <c r="K72" s="9"/>
      <c r="L72" s="323"/>
      <c r="M72" s="277"/>
    </row>
    <row r="73" spans="2:13" x14ac:dyDescent="0.25">
      <c r="B73" s="270"/>
      <c r="C73" s="24">
        <v>47</v>
      </c>
      <c r="D73" s="321"/>
      <c r="E73" s="9"/>
      <c r="F73" s="323"/>
      <c r="G73" s="293"/>
      <c r="H73" s="318"/>
      <c r="I73" s="26">
        <v>47</v>
      </c>
      <c r="J73" s="325"/>
      <c r="K73" s="9"/>
      <c r="L73" s="323"/>
      <c r="M73" s="277"/>
    </row>
    <row r="74" spans="2:13" x14ac:dyDescent="0.25">
      <c r="B74" s="270"/>
      <c r="C74" s="24">
        <v>48</v>
      </c>
      <c r="D74" s="321"/>
      <c r="E74" s="9"/>
      <c r="F74" s="323"/>
      <c r="G74" s="293"/>
      <c r="H74" s="318"/>
      <c r="I74" s="26">
        <v>48</v>
      </c>
      <c r="J74" s="325"/>
      <c r="K74" s="9"/>
      <c r="L74" s="323"/>
      <c r="M74" s="277"/>
    </row>
    <row r="75" spans="2:13" x14ac:dyDescent="0.25">
      <c r="B75" s="270"/>
      <c r="C75" s="24">
        <v>49</v>
      </c>
      <c r="D75" s="321"/>
      <c r="E75" s="9"/>
      <c r="F75" s="323"/>
      <c r="G75" s="293"/>
      <c r="H75" s="318"/>
      <c r="I75" s="26">
        <v>49</v>
      </c>
      <c r="J75" s="325"/>
      <c r="K75" s="9"/>
      <c r="L75" s="323"/>
      <c r="M75" s="277"/>
    </row>
    <row r="76" spans="2:13" x14ac:dyDescent="0.25">
      <c r="B76" s="270"/>
      <c r="C76" s="24">
        <v>50</v>
      </c>
      <c r="D76" s="321"/>
      <c r="E76" s="9"/>
      <c r="F76" s="323"/>
      <c r="G76" s="293"/>
      <c r="H76" s="318"/>
      <c r="I76" s="26">
        <v>50</v>
      </c>
      <c r="J76" s="325"/>
      <c r="K76" s="9"/>
      <c r="L76" s="323"/>
      <c r="M76" s="277"/>
    </row>
    <row r="77" spans="2:13" x14ac:dyDescent="0.25">
      <c r="B77" s="270"/>
      <c r="C77" s="24">
        <v>51</v>
      </c>
      <c r="D77" s="321"/>
      <c r="E77" s="9"/>
      <c r="F77" s="323"/>
      <c r="G77" s="293"/>
      <c r="H77" s="318"/>
      <c r="I77" s="26">
        <v>51</v>
      </c>
      <c r="J77" s="325"/>
      <c r="K77" s="9"/>
      <c r="L77" s="323"/>
      <c r="M77" s="277"/>
    </row>
    <row r="78" spans="2:13" x14ac:dyDescent="0.25">
      <c r="B78" s="270"/>
      <c r="C78" s="24">
        <v>52</v>
      </c>
      <c r="D78" s="321"/>
      <c r="E78" s="9"/>
      <c r="F78" s="323"/>
      <c r="G78" s="293"/>
      <c r="H78" s="318"/>
      <c r="I78" s="26">
        <v>52</v>
      </c>
      <c r="J78" s="325"/>
      <c r="K78" s="9"/>
      <c r="L78" s="323"/>
      <c r="M78" s="277"/>
    </row>
    <row r="79" spans="2:13" x14ac:dyDescent="0.25">
      <c r="B79" s="270"/>
      <c r="C79" s="24">
        <v>53</v>
      </c>
      <c r="D79" s="321"/>
      <c r="E79" s="9"/>
      <c r="F79" s="323"/>
      <c r="G79" s="293"/>
      <c r="H79" s="318"/>
      <c r="I79" s="26">
        <v>53</v>
      </c>
      <c r="J79" s="325"/>
      <c r="K79" s="9"/>
      <c r="L79" s="323"/>
      <c r="M79" s="277"/>
    </row>
    <row r="80" spans="2:13" x14ac:dyDescent="0.25">
      <c r="B80" s="270"/>
      <c r="C80" s="24">
        <v>54</v>
      </c>
      <c r="D80" s="321"/>
      <c r="E80" s="9"/>
      <c r="F80" s="323"/>
      <c r="G80" s="293"/>
      <c r="H80" s="318"/>
      <c r="I80" s="26">
        <v>54</v>
      </c>
      <c r="J80" s="325"/>
      <c r="K80" s="9"/>
      <c r="L80" s="323"/>
      <c r="M80" s="277"/>
    </row>
    <row r="81" spans="2:13" x14ac:dyDescent="0.25">
      <c r="B81" s="270"/>
      <c r="C81" s="24">
        <v>55</v>
      </c>
      <c r="D81" s="321"/>
      <c r="E81" s="9"/>
      <c r="F81" s="323"/>
      <c r="G81" s="293"/>
      <c r="H81" s="318"/>
      <c r="I81" s="26">
        <v>55</v>
      </c>
      <c r="J81" s="325"/>
      <c r="K81" s="9"/>
      <c r="L81" s="323"/>
      <c r="M81" s="277"/>
    </row>
    <row r="82" spans="2:13" x14ac:dyDescent="0.25">
      <c r="B82" s="270"/>
      <c r="C82" s="24">
        <v>56</v>
      </c>
      <c r="D82" s="321"/>
      <c r="E82" s="9"/>
      <c r="F82" s="323"/>
      <c r="G82" s="293"/>
      <c r="H82" s="318"/>
      <c r="I82" s="26">
        <v>56</v>
      </c>
      <c r="J82" s="325"/>
      <c r="K82" s="9"/>
      <c r="L82" s="323"/>
      <c r="M82" s="277"/>
    </row>
    <row r="83" spans="2:13" x14ac:dyDescent="0.25">
      <c r="B83" s="270"/>
      <c r="C83" s="24">
        <v>57</v>
      </c>
      <c r="D83" s="321"/>
      <c r="E83" s="9"/>
      <c r="F83" s="323"/>
      <c r="G83" s="293"/>
      <c r="H83" s="318"/>
      <c r="I83" s="26">
        <v>57</v>
      </c>
      <c r="J83" s="325"/>
      <c r="K83" s="9"/>
      <c r="L83" s="323"/>
      <c r="M83" s="277"/>
    </row>
    <row r="84" spans="2:13" x14ac:dyDescent="0.25">
      <c r="B84" s="270"/>
      <c r="C84" s="24">
        <v>58</v>
      </c>
      <c r="D84" s="321"/>
      <c r="E84" s="9"/>
      <c r="F84" s="323"/>
      <c r="G84" s="293"/>
      <c r="H84" s="318"/>
      <c r="I84" s="26">
        <v>58</v>
      </c>
      <c r="J84" s="325"/>
      <c r="K84" s="9"/>
      <c r="L84" s="323"/>
      <c r="M84" s="277"/>
    </row>
    <row r="85" spans="2:13" x14ac:dyDescent="0.25">
      <c r="B85" s="270"/>
      <c r="C85" s="24">
        <v>59</v>
      </c>
      <c r="D85" s="321"/>
      <c r="E85" s="9"/>
      <c r="F85" s="323"/>
      <c r="G85" s="293"/>
      <c r="H85" s="318"/>
      <c r="I85" s="26">
        <v>59</v>
      </c>
      <c r="J85" s="325"/>
      <c r="K85" s="9"/>
      <c r="L85" s="323"/>
      <c r="M85" s="277"/>
    </row>
    <row r="86" spans="2:13" x14ac:dyDescent="0.25">
      <c r="B86" s="270"/>
      <c r="C86" s="24">
        <v>60</v>
      </c>
      <c r="D86" s="320"/>
      <c r="E86" s="8"/>
      <c r="F86" s="322"/>
      <c r="G86" s="293"/>
      <c r="H86" s="318"/>
      <c r="I86" s="26">
        <v>60</v>
      </c>
      <c r="J86" s="324"/>
      <c r="K86" s="8"/>
      <c r="L86" s="322"/>
      <c r="M86" s="277"/>
    </row>
    <row r="87" spans="2:13" x14ac:dyDescent="0.25">
      <c r="B87" s="270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1"/>
    </row>
    <row r="88" spans="2:13" x14ac:dyDescent="0.25">
      <c r="B88" s="270"/>
      <c r="C88" s="521" t="s">
        <v>323</v>
      </c>
      <c r="D88" s="521"/>
      <c r="E88" s="521"/>
      <c r="F88" s="521"/>
      <c r="G88" s="521"/>
      <c r="H88" s="521"/>
      <c r="I88" s="521"/>
      <c r="J88" s="521"/>
      <c r="K88" s="521"/>
      <c r="L88" s="521"/>
      <c r="M88" s="278"/>
    </row>
    <row r="89" spans="2:13" ht="66" customHeight="1" x14ac:dyDescent="0.25">
      <c r="B89" s="270"/>
      <c r="C89" s="524" t="s">
        <v>431</v>
      </c>
      <c r="D89" s="525"/>
      <c r="E89" s="525"/>
      <c r="F89" s="522"/>
      <c r="G89" s="522"/>
      <c r="H89" s="522"/>
      <c r="I89" s="522"/>
      <c r="J89" s="522"/>
      <c r="K89" s="522"/>
      <c r="L89" s="522"/>
      <c r="M89" s="271"/>
    </row>
    <row r="90" spans="2:13" ht="20.25" customHeight="1" x14ac:dyDescent="0.25">
      <c r="B90" s="270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9"/>
    </row>
    <row r="91" spans="2:13" ht="15.75" customHeight="1" x14ac:dyDescent="0.25">
      <c r="B91" s="270"/>
      <c r="C91" s="537" t="s">
        <v>330</v>
      </c>
      <c r="D91" s="538"/>
      <c r="E91" s="538"/>
      <c r="F91" s="167"/>
      <c r="G91" s="167"/>
      <c r="H91" s="167"/>
      <c r="I91" s="167"/>
      <c r="J91" s="167"/>
      <c r="K91" s="167"/>
      <c r="L91" s="167"/>
      <c r="M91" s="279"/>
    </row>
    <row r="92" spans="2:13" ht="15.75" customHeight="1" x14ac:dyDescent="0.25">
      <c r="B92" s="270"/>
      <c r="C92" s="524" t="s">
        <v>332</v>
      </c>
      <c r="D92" s="525"/>
      <c r="E92" s="525"/>
      <c r="F92" s="586">
        <v>44288</v>
      </c>
      <c r="G92" s="523"/>
      <c r="H92" s="523"/>
      <c r="I92" s="523"/>
      <c r="J92" s="523"/>
      <c r="K92" s="523"/>
      <c r="L92" s="523"/>
      <c r="M92" s="279"/>
    </row>
    <row r="93" spans="2:13" ht="15.75" customHeight="1" x14ac:dyDescent="0.25">
      <c r="B93" s="270"/>
      <c r="C93" s="524" t="s">
        <v>334</v>
      </c>
      <c r="D93" s="525"/>
      <c r="E93" s="525"/>
      <c r="F93" s="523" t="s">
        <v>474</v>
      </c>
      <c r="G93" s="523"/>
      <c r="H93" s="523"/>
      <c r="I93" s="523"/>
      <c r="J93" s="523"/>
      <c r="K93" s="523"/>
      <c r="L93" s="523"/>
      <c r="M93" s="279"/>
    </row>
    <row r="94" spans="2:13" ht="15.75" customHeight="1" x14ac:dyDescent="0.25">
      <c r="B94" s="270"/>
      <c r="C94" s="524" t="s">
        <v>336</v>
      </c>
      <c r="D94" s="525"/>
      <c r="E94" s="525"/>
      <c r="F94" s="523" t="s">
        <v>472</v>
      </c>
      <c r="G94" s="523"/>
      <c r="H94" s="523"/>
      <c r="I94" s="523"/>
      <c r="J94" s="523"/>
      <c r="K94" s="523"/>
      <c r="L94" s="523"/>
      <c r="M94" s="279"/>
    </row>
    <row r="95" spans="2:13" ht="21" customHeight="1" x14ac:dyDescent="0.25">
      <c r="B95" s="270"/>
      <c r="C95" s="532" t="s">
        <v>444</v>
      </c>
      <c r="D95" s="530"/>
      <c r="E95" s="530"/>
      <c r="F95" s="167"/>
      <c r="G95" s="167"/>
      <c r="H95" s="167"/>
      <c r="I95" s="167"/>
      <c r="J95" s="167"/>
      <c r="K95" s="167"/>
      <c r="L95" s="167"/>
      <c r="M95" s="279"/>
    </row>
    <row r="96" spans="2:13" ht="15.75" thickBot="1" x14ac:dyDescent="0.3">
      <c r="B96" s="280"/>
      <c r="C96" s="533"/>
      <c r="D96" s="534"/>
      <c r="E96" s="534"/>
      <c r="F96" s="281"/>
      <c r="G96" s="282"/>
      <c r="H96" s="283"/>
      <c r="I96" s="284"/>
      <c r="J96" s="284"/>
      <c r="K96" s="284"/>
      <c r="L96" s="284"/>
      <c r="M96" s="285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88:L88"/>
    <mergeCell ref="F89:L89"/>
    <mergeCell ref="F92:L92"/>
    <mergeCell ref="F93:L93"/>
    <mergeCell ref="F94:L94"/>
    <mergeCell ref="C92:E92"/>
    <mergeCell ref="C93:E93"/>
    <mergeCell ref="C94:E94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>
    <tabColor theme="4" tint="0.59999389629810485"/>
  </sheetPr>
  <dimension ref="B1:N137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26" customWidth="1"/>
    <col min="2" max="2" width="61.7109375" style="326" customWidth="1"/>
    <col min="3" max="5" width="24.28515625" style="326" customWidth="1"/>
    <col min="6" max="6" width="1.7109375" style="326" customWidth="1"/>
    <col min="7" max="8" width="9.140625" style="326"/>
    <col min="9" max="9" width="9.140625" style="326" customWidth="1"/>
    <col min="10" max="10" width="9.140625" style="326" hidden="1" customWidth="1"/>
    <col min="11" max="11" width="28.28515625" style="326" hidden="1" customWidth="1"/>
    <col min="12" max="12" width="23.42578125" style="326" hidden="1" customWidth="1"/>
    <col min="13" max="13" width="12.7109375" style="326" hidden="1" customWidth="1"/>
    <col min="14" max="14" width="24.28515625" style="326" hidden="1" customWidth="1"/>
    <col min="15" max="16384" width="9.140625" style="326"/>
  </cols>
  <sheetData>
    <row r="1" spans="2:14" ht="9.6" customHeight="1" thickBot="1" x14ac:dyDescent="0.25"/>
    <row r="2" spans="2:14" ht="41.25" customHeight="1" x14ac:dyDescent="0.25">
      <c r="B2" s="327"/>
      <c r="C2" s="328"/>
      <c r="D2" s="572" t="s">
        <v>458</v>
      </c>
      <c r="E2" s="573"/>
      <c r="J2" s="326">
        <v>1</v>
      </c>
      <c r="K2" s="329" t="s">
        <v>447</v>
      </c>
      <c r="L2" s="330">
        <v>304217723</v>
      </c>
      <c r="M2" s="168" t="s">
        <v>1</v>
      </c>
      <c r="N2" s="331" t="s">
        <v>117</v>
      </c>
    </row>
    <row r="3" spans="2:14" ht="29.45" customHeight="1" x14ac:dyDescent="0.25">
      <c r="B3" s="332"/>
      <c r="C3" s="333"/>
      <c r="D3" s="422" t="s">
        <v>462</v>
      </c>
      <c r="E3" s="421"/>
      <c r="K3" s="329" t="s">
        <v>448</v>
      </c>
      <c r="L3" s="330">
        <v>303042623</v>
      </c>
      <c r="M3" s="168" t="s">
        <v>1</v>
      </c>
      <c r="N3" s="331" t="s">
        <v>117</v>
      </c>
    </row>
    <row r="4" spans="2:14" ht="14.25" customHeight="1" x14ac:dyDescent="0.25">
      <c r="B4" s="561" t="s">
        <v>449</v>
      </c>
      <c r="C4" s="562"/>
      <c r="D4" s="562"/>
      <c r="E4" s="563"/>
      <c r="K4" s="329" t="s">
        <v>450</v>
      </c>
      <c r="L4" s="330">
        <v>304923194</v>
      </c>
      <c r="M4" s="168" t="s">
        <v>1</v>
      </c>
      <c r="N4" s="331" t="s">
        <v>162</v>
      </c>
    </row>
    <row r="5" spans="2:14" ht="14.25" customHeight="1" x14ac:dyDescent="0.25">
      <c r="B5" s="334"/>
      <c r="C5" s="335"/>
      <c r="D5" s="335"/>
      <c r="E5" s="336"/>
      <c r="K5" s="329"/>
      <c r="L5" s="330"/>
      <c r="M5" s="337"/>
      <c r="N5" s="331"/>
    </row>
    <row r="6" spans="2:14" ht="18.75" x14ac:dyDescent="0.3">
      <c r="B6" s="338" t="s">
        <v>8</v>
      </c>
      <c r="C6" s="438"/>
      <c r="D6" s="438"/>
      <c r="E6" s="439"/>
      <c r="M6" s="339"/>
    </row>
    <row r="7" spans="2:14" x14ac:dyDescent="0.2">
      <c r="B7" s="340" t="s">
        <v>11</v>
      </c>
      <c r="C7" s="564" t="str">
        <f>IFERROR(VLOOKUP(C6,K2:M4,3,FALSE),"")</f>
        <v/>
      </c>
      <c r="D7" s="564"/>
      <c r="E7" s="565"/>
      <c r="M7" s="339"/>
      <c r="N7" s="339"/>
    </row>
    <row r="8" spans="2:14" x14ac:dyDescent="0.2">
      <c r="B8" s="181" t="s">
        <v>15</v>
      </c>
      <c r="C8" s="564" t="str">
        <f>IFERROR(VLOOKUP(C6,K2:L4,2,FALSE),"")</f>
        <v/>
      </c>
      <c r="D8" s="564"/>
      <c r="E8" s="565"/>
      <c r="N8" s="339"/>
    </row>
    <row r="9" spans="2:14" ht="12" customHeight="1" x14ac:dyDescent="0.2">
      <c r="B9" s="181" t="s">
        <v>18</v>
      </c>
      <c r="C9" s="341"/>
      <c r="D9" s="341"/>
      <c r="E9" s="342"/>
      <c r="K9" s="339"/>
      <c r="L9" s="339"/>
    </row>
    <row r="10" spans="2:14" ht="12" customHeight="1" x14ac:dyDescent="0.2">
      <c r="B10" s="181" t="s">
        <v>27</v>
      </c>
      <c r="C10" s="428"/>
      <c r="D10" s="428"/>
      <c r="E10" s="429"/>
    </row>
    <row r="11" spans="2:14" ht="12" customHeight="1" x14ac:dyDescent="0.2">
      <c r="B11" s="181" t="s">
        <v>31</v>
      </c>
      <c r="C11" s="430"/>
      <c r="D11" s="430"/>
      <c r="E11" s="431"/>
      <c r="K11" s="339"/>
      <c r="L11" s="339"/>
    </row>
    <row r="12" spans="2:14" ht="12" customHeight="1" x14ac:dyDescent="0.2">
      <c r="B12" s="181"/>
      <c r="C12" s="343"/>
      <c r="D12" s="343"/>
      <c r="E12" s="344"/>
      <c r="K12" s="339"/>
      <c r="L12" s="339"/>
    </row>
    <row r="13" spans="2:14" ht="12" customHeight="1" x14ac:dyDescent="0.2">
      <c r="B13" s="181"/>
      <c r="C13" s="566" t="s">
        <v>38</v>
      </c>
      <c r="D13" s="567"/>
      <c r="E13" s="568"/>
    </row>
    <row r="14" spans="2:14" ht="12" customHeight="1" x14ac:dyDescent="0.2">
      <c r="B14" s="181" t="s">
        <v>42</v>
      </c>
      <c r="C14" s="569" t="s">
        <v>404</v>
      </c>
      <c r="D14" s="569"/>
      <c r="E14" s="345" t="s">
        <v>44</v>
      </c>
    </row>
    <row r="15" spans="2:14" ht="12" customHeight="1" x14ac:dyDescent="0.2">
      <c r="B15" s="346" t="s">
        <v>48</v>
      </c>
      <c r="C15" s="468"/>
      <c r="D15" s="560"/>
      <c r="E15" s="185"/>
      <c r="M15" s="339"/>
    </row>
    <row r="16" spans="2:14" ht="12" customHeight="1" x14ac:dyDescent="0.2">
      <c r="B16" s="346" t="s">
        <v>52</v>
      </c>
      <c r="C16" s="468"/>
      <c r="D16" s="560"/>
      <c r="E16" s="185"/>
      <c r="N16" s="339"/>
    </row>
    <row r="17" spans="2:14" ht="12" customHeight="1" x14ac:dyDescent="0.2">
      <c r="B17" s="346" t="s">
        <v>56</v>
      </c>
      <c r="C17" s="468"/>
      <c r="D17" s="560"/>
      <c r="E17" s="185"/>
      <c r="M17" s="339"/>
    </row>
    <row r="18" spans="2:14" ht="12" customHeight="1" x14ac:dyDescent="0.2">
      <c r="B18" s="346" t="s">
        <v>59</v>
      </c>
      <c r="C18" s="468"/>
      <c r="D18" s="560"/>
      <c r="E18" s="185"/>
      <c r="M18" s="339"/>
      <c r="N18" s="339"/>
    </row>
    <row r="19" spans="2:14" ht="12" customHeight="1" x14ac:dyDescent="0.2">
      <c r="B19" s="346" t="s">
        <v>62</v>
      </c>
      <c r="C19" s="468"/>
      <c r="D19" s="560"/>
      <c r="E19" s="185"/>
      <c r="M19" s="339"/>
      <c r="N19" s="339"/>
    </row>
    <row r="20" spans="2:14" ht="12" customHeight="1" x14ac:dyDescent="0.2">
      <c r="B20" s="346" t="s">
        <v>76</v>
      </c>
      <c r="C20" s="580" t="s">
        <v>77</v>
      </c>
      <c r="D20" s="581"/>
      <c r="E20" s="347">
        <f>100%-SUM(E15:E19)</f>
        <v>1</v>
      </c>
      <c r="M20" s="339"/>
      <c r="N20" s="339"/>
    </row>
    <row r="21" spans="2:14" ht="13.5" customHeight="1" x14ac:dyDescent="0.2">
      <c r="B21" s="346"/>
      <c r="C21" s="348"/>
      <c r="D21" s="348"/>
      <c r="E21" s="191"/>
      <c r="M21" s="339"/>
      <c r="N21" s="339"/>
    </row>
    <row r="22" spans="2:14" x14ac:dyDescent="0.2">
      <c r="B22" s="181" t="s">
        <v>451</v>
      </c>
      <c r="C22" s="582" t="str">
        <f>IFERROR(VLOOKUP(C6,K2:N4,4,FALSE),"")</f>
        <v/>
      </c>
      <c r="D22" s="582"/>
      <c r="E22" s="583"/>
      <c r="N22" s="339"/>
    </row>
    <row r="23" spans="2:14" ht="12.75" customHeight="1" x14ac:dyDescent="0.2">
      <c r="B23" s="181"/>
      <c r="C23" s="348"/>
      <c r="D23" s="348"/>
      <c r="E23" s="191"/>
      <c r="M23" s="339"/>
    </row>
    <row r="24" spans="2:14" ht="26.25" customHeight="1" x14ac:dyDescent="0.2">
      <c r="B24" s="181"/>
      <c r="C24" s="576" t="s">
        <v>90</v>
      </c>
      <c r="D24" s="576"/>
      <c r="E24" s="577"/>
      <c r="N24" s="339"/>
    </row>
    <row r="25" spans="2:14" x14ac:dyDescent="0.2">
      <c r="B25" s="349"/>
      <c r="C25" s="584"/>
      <c r="D25" s="584"/>
      <c r="E25" s="585"/>
      <c r="M25" s="339"/>
      <c r="N25" s="339"/>
    </row>
    <row r="26" spans="2:14" x14ac:dyDescent="0.2">
      <c r="B26" s="349"/>
      <c r="C26" s="574" t="s">
        <v>96</v>
      </c>
      <c r="D26" s="574"/>
      <c r="E26" s="575"/>
      <c r="M26" s="339"/>
      <c r="N26" s="339"/>
    </row>
    <row r="27" spans="2:14" ht="27" customHeight="1" thickBot="1" x14ac:dyDescent="0.25">
      <c r="B27" s="350" t="s">
        <v>98</v>
      </c>
      <c r="C27" s="351" t="s">
        <v>99</v>
      </c>
      <c r="D27" s="351"/>
      <c r="E27" s="352" t="s">
        <v>100</v>
      </c>
      <c r="M27" s="339"/>
      <c r="N27" s="339"/>
    </row>
    <row r="28" spans="2:14" x14ac:dyDescent="0.2">
      <c r="B28" s="353" t="s">
        <v>102</v>
      </c>
      <c r="C28" s="1"/>
      <c r="D28" s="156"/>
      <c r="E28" s="354"/>
      <c r="M28" s="339"/>
      <c r="N28" s="339"/>
    </row>
    <row r="29" spans="2:14" x14ac:dyDescent="0.2">
      <c r="B29" s="353" t="s">
        <v>104</v>
      </c>
      <c r="C29" s="2"/>
      <c r="D29" s="156"/>
      <c r="E29" s="355"/>
      <c r="M29" s="339"/>
      <c r="N29" s="339"/>
    </row>
    <row r="30" spans="2:14" x14ac:dyDescent="0.2">
      <c r="B30" s="356" t="s">
        <v>106</v>
      </c>
      <c r="C30" s="357">
        <f>+C28-C29</f>
        <v>0</v>
      </c>
      <c r="D30" s="156"/>
      <c r="E30" s="358">
        <f>+E28-E29</f>
        <v>0</v>
      </c>
      <c r="M30" s="339"/>
      <c r="N30" s="339"/>
    </row>
    <row r="31" spans="2:14" x14ac:dyDescent="0.2">
      <c r="B31" s="353" t="s">
        <v>108</v>
      </c>
      <c r="C31" s="6"/>
      <c r="D31" s="156"/>
      <c r="E31" s="359"/>
      <c r="M31" s="339"/>
      <c r="N31" s="339"/>
    </row>
    <row r="32" spans="2:14" x14ac:dyDescent="0.2">
      <c r="B32" s="353" t="s">
        <v>110</v>
      </c>
      <c r="C32" s="3"/>
      <c r="D32" s="156"/>
      <c r="E32" s="360"/>
      <c r="M32" s="339"/>
      <c r="N32" s="339"/>
    </row>
    <row r="33" spans="2:14" x14ac:dyDescent="0.2">
      <c r="B33" s="356" t="s">
        <v>112</v>
      </c>
      <c r="C33" s="357">
        <f>+C30-C31-C32</f>
        <v>0</v>
      </c>
      <c r="D33" s="156"/>
      <c r="E33" s="358">
        <f>+E30-E31-E32</f>
        <v>0</v>
      </c>
      <c r="M33" s="339"/>
      <c r="N33" s="339"/>
    </row>
    <row r="34" spans="2:14" x14ac:dyDescent="0.2">
      <c r="B34" s="353" t="s">
        <v>116</v>
      </c>
      <c r="C34" s="3"/>
      <c r="D34" s="156"/>
      <c r="E34" s="360"/>
      <c r="M34" s="339"/>
      <c r="N34" s="339"/>
    </row>
    <row r="35" spans="2:14" x14ac:dyDescent="0.2">
      <c r="B35" s="353" t="s">
        <v>118</v>
      </c>
      <c r="C35" s="361">
        <f>C36-C37</f>
        <v>0</v>
      </c>
      <c r="D35" s="156"/>
      <c r="E35" s="362">
        <f>E36-E37</f>
        <v>0</v>
      </c>
      <c r="N35" s="339"/>
    </row>
    <row r="36" spans="2:14" ht="12" customHeight="1" x14ac:dyDescent="0.2">
      <c r="B36" s="363" t="s">
        <v>120</v>
      </c>
      <c r="C36" s="1"/>
      <c r="D36" s="156"/>
      <c r="E36" s="354"/>
      <c r="M36" s="339"/>
    </row>
    <row r="37" spans="2:14" s="364" customFormat="1" ht="12" customHeight="1" x14ac:dyDescent="0.2">
      <c r="B37" s="363" t="s">
        <v>122</v>
      </c>
      <c r="C37" s="2"/>
      <c r="D37" s="156"/>
      <c r="E37" s="355"/>
      <c r="K37" s="326"/>
      <c r="L37" s="326"/>
      <c r="M37" s="339"/>
      <c r="N37" s="339"/>
    </row>
    <row r="38" spans="2:14" ht="12" customHeight="1" x14ac:dyDescent="0.2">
      <c r="B38" s="356" t="s">
        <v>124</v>
      </c>
      <c r="C38" s="357">
        <f>+C33+C34+C35</f>
        <v>0</v>
      </c>
      <c r="D38" s="156"/>
      <c r="E38" s="358">
        <f>+E33+E34+E35</f>
        <v>0</v>
      </c>
      <c r="M38" s="339"/>
      <c r="N38" s="339"/>
    </row>
    <row r="39" spans="2:14" x14ac:dyDescent="0.2">
      <c r="B39" s="353" t="s">
        <v>126</v>
      </c>
      <c r="C39" s="3"/>
      <c r="D39" s="156"/>
      <c r="E39" s="360"/>
      <c r="N39" s="339"/>
    </row>
    <row r="40" spans="2:14" x14ac:dyDescent="0.2">
      <c r="B40" s="356" t="s">
        <v>128</v>
      </c>
      <c r="C40" s="357">
        <f>C38-C39</f>
        <v>0</v>
      </c>
      <c r="D40" s="156"/>
      <c r="E40" s="358">
        <f>E38-E39</f>
        <v>0</v>
      </c>
    </row>
    <row r="41" spans="2:14" x14ac:dyDescent="0.2">
      <c r="B41" s="349"/>
      <c r="C41" s="156"/>
      <c r="D41" s="156"/>
      <c r="E41" s="365"/>
    </row>
    <row r="42" spans="2:14" s="339" customFormat="1" ht="31.5" customHeight="1" x14ac:dyDescent="0.2">
      <c r="B42" s="349"/>
      <c r="C42" s="576" t="s">
        <v>452</v>
      </c>
      <c r="D42" s="576"/>
      <c r="E42" s="577"/>
      <c r="K42" s="326"/>
      <c r="L42" s="326"/>
      <c r="M42" s="326"/>
      <c r="N42" s="326"/>
    </row>
    <row r="43" spans="2:14" s="339" customFormat="1" ht="27" customHeight="1" thickBot="1" x14ac:dyDescent="0.25">
      <c r="B43" s="350" t="s">
        <v>132</v>
      </c>
      <c r="C43" s="366" t="s">
        <v>133</v>
      </c>
      <c r="D43" s="351"/>
      <c r="E43" s="367" t="s">
        <v>134</v>
      </c>
      <c r="K43" s="326"/>
      <c r="L43" s="326"/>
      <c r="M43" s="326"/>
      <c r="N43" s="326"/>
    </row>
    <row r="44" spans="2:14" x14ac:dyDescent="0.2">
      <c r="B44" s="368" t="s">
        <v>136</v>
      </c>
      <c r="C44" s="1"/>
      <c r="D44" s="156"/>
      <c r="E44" s="354"/>
    </row>
    <row r="45" spans="2:14" s="339" customFormat="1" x14ac:dyDescent="0.2">
      <c r="B45" s="368" t="s">
        <v>138</v>
      </c>
      <c r="C45" s="4"/>
      <c r="D45" s="156"/>
      <c r="E45" s="226"/>
      <c r="K45" s="326"/>
      <c r="L45" s="326"/>
      <c r="N45" s="326"/>
    </row>
    <row r="46" spans="2:14" x14ac:dyDescent="0.2">
      <c r="B46" s="368" t="s">
        <v>140</v>
      </c>
      <c r="C46" s="4"/>
      <c r="D46" s="156"/>
      <c r="E46" s="226"/>
      <c r="M46" s="339"/>
      <c r="N46" s="339"/>
    </row>
    <row r="47" spans="2:14" x14ac:dyDescent="0.2">
      <c r="B47" s="368" t="s">
        <v>142</v>
      </c>
      <c r="C47" s="4"/>
      <c r="D47" s="156"/>
      <c r="E47" s="226"/>
      <c r="M47" s="339"/>
      <c r="N47" s="339"/>
    </row>
    <row r="48" spans="2:14" x14ac:dyDescent="0.2">
      <c r="B48" s="369" t="s">
        <v>144</v>
      </c>
      <c r="C48" s="370">
        <f>SUM(C44:C47)</f>
        <v>0</v>
      </c>
      <c r="D48" s="156"/>
      <c r="E48" s="371">
        <f>SUM(E44:E47)</f>
        <v>0</v>
      </c>
      <c r="M48" s="339"/>
      <c r="N48" s="339"/>
    </row>
    <row r="49" spans="2:14" x14ac:dyDescent="0.2">
      <c r="B49" s="349"/>
      <c r="C49" s="372"/>
      <c r="D49" s="156"/>
      <c r="E49" s="373"/>
      <c r="M49" s="339"/>
      <c r="N49" s="339"/>
    </row>
    <row r="50" spans="2:14" s="339" customFormat="1" x14ac:dyDescent="0.2">
      <c r="B50" s="374" t="s">
        <v>147</v>
      </c>
      <c r="C50" s="1"/>
      <c r="D50" s="156"/>
      <c r="E50" s="354"/>
      <c r="K50" s="326"/>
      <c r="L50" s="326"/>
    </row>
    <row r="51" spans="2:14" x14ac:dyDescent="0.2">
      <c r="B51" s="375" t="s">
        <v>453</v>
      </c>
      <c r="C51" s="4"/>
      <c r="D51" s="156"/>
      <c r="E51" s="226"/>
      <c r="M51" s="339"/>
      <c r="N51" s="339"/>
    </row>
    <row r="52" spans="2:14" s="339" customFormat="1" x14ac:dyDescent="0.2">
      <c r="B52" s="376" t="s">
        <v>454</v>
      </c>
      <c r="C52" s="4"/>
      <c r="D52" s="156"/>
      <c r="E52" s="226"/>
      <c r="K52" s="326"/>
      <c r="L52" s="326"/>
    </row>
    <row r="53" spans="2:14" s="339" customFormat="1" ht="15.75" customHeight="1" x14ac:dyDescent="0.2">
      <c r="B53" s="376" t="s">
        <v>153</v>
      </c>
      <c r="C53" s="2"/>
      <c r="D53" s="156"/>
      <c r="E53" s="355"/>
      <c r="K53" s="326"/>
      <c r="L53" s="326"/>
    </row>
    <row r="54" spans="2:14" ht="14.25" customHeight="1" x14ac:dyDescent="0.2">
      <c r="B54" s="369" t="s">
        <v>155</v>
      </c>
      <c r="C54" s="370">
        <f>SUM(C50:C53)</f>
        <v>0</v>
      </c>
      <c r="D54" s="156"/>
      <c r="E54" s="371">
        <f>SUM(E50:E53)</f>
        <v>0</v>
      </c>
      <c r="N54" s="339"/>
    </row>
    <row r="55" spans="2:14" ht="12.75" customHeight="1" x14ac:dyDescent="0.2">
      <c r="B55" s="369"/>
      <c r="C55" s="370"/>
      <c r="D55" s="156"/>
      <c r="E55" s="371"/>
    </row>
    <row r="56" spans="2:14" x14ac:dyDescent="0.2">
      <c r="B56" s="369" t="s">
        <v>158</v>
      </c>
      <c r="C56" s="4"/>
      <c r="D56" s="156"/>
      <c r="E56" s="213"/>
    </row>
    <row r="57" spans="2:14" x14ac:dyDescent="0.2">
      <c r="B57" s="369"/>
      <c r="C57" s="370"/>
      <c r="D57" s="156"/>
      <c r="E57" s="371"/>
    </row>
    <row r="58" spans="2:14" x14ac:dyDescent="0.2">
      <c r="B58" s="369" t="s">
        <v>161</v>
      </c>
      <c r="C58" s="4"/>
      <c r="D58" s="156"/>
      <c r="E58" s="213"/>
    </row>
    <row r="59" spans="2:14" x14ac:dyDescent="0.2">
      <c r="B59" s="349"/>
      <c r="C59" s="372"/>
      <c r="D59" s="156"/>
      <c r="E59" s="373"/>
    </row>
    <row r="60" spans="2:14" x14ac:dyDescent="0.2">
      <c r="B60" s="377" t="s">
        <v>164</v>
      </c>
      <c r="C60" s="370">
        <f>SUM(C48,C54,C56,C58)</f>
        <v>0</v>
      </c>
      <c r="D60" s="156"/>
      <c r="E60" s="371">
        <f>SUM(E48,E54,E56,E58)</f>
        <v>0</v>
      </c>
    </row>
    <row r="61" spans="2:14" s="339" customFormat="1" x14ac:dyDescent="0.2">
      <c r="B61" s="378"/>
      <c r="C61" s="372"/>
      <c r="D61" s="156"/>
      <c r="E61" s="373"/>
      <c r="K61" s="326"/>
      <c r="L61" s="326"/>
      <c r="M61" s="326"/>
      <c r="N61" s="326"/>
    </row>
    <row r="62" spans="2:14" ht="12" customHeight="1" x14ac:dyDescent="0.2">
      <c r="B62" s="225" t="s">
        <v>455</v>
      </c>
      <c r="C62" s="4"/>
      <c r="D62" s="156"/>
      <c r="E62" s="226"/>
    </row>
    <row r="63" spans="2:14" s="339" customFormat="1" ht="10.5" customHeight="1" x14ac:dyDescent="0.2">
      <c r="B63" s="225" t="s">
        <v>177</v>
      </c>
      <c r="C63" s="4"/>
      <c r="D63" s="156"/>
      <c r="E63" s="226"/>
      <c r="K63" s="326"/>
      <c r="L63" s="326"/>
      <c r="M63" s="326"/>
      <c r="N63" s="326"/>
    </row>
    <row r="64" spans="2:14" s="339" customFormat="1" ht="10.5" customHeight="1" x14ac:dyDescent="0.2">
      <c r="B64" s="225" t="s">
        <v>179</v>
      </c>
      <c r="C64" s="4"/>
      <c r="D64" s="156"/>
      <c r="E64" s="226"/>
      <c r="K64" s="326"/>
      <c r="L64" s="326"/>
      <c r="M64" s="326"/>
      <c r="N64" s="326"/>
    </row>
    <row r="65" spans="2:14" s="339" customFormat="1" ht="10.5" customHeight="1" x14ac:dyDescent="0.2">
      <c r="B65" s="379" t="s">
        <v>181</v>
      </c>
      <c r="C65" s="4"/>
      <c r="D65" s="156"/>
      <c r="E65" s="226"/>
      <c r="K65" s="326"/>
      <c r="L65" s="326"/>
      <c r="M65" s="326"/>
      <c r="N65" s="326"/>
    </row>
    <row r="66" spans="2:14" s="339" customFormat="1" ht="10.5" customHeight="1" x14ac:dyDescent="0.2">
      <c r="B66" s="225" t="s">
        <v>183</v>
      </c>
      <c r="C66" s="4"/>
      <c r="D66" s="156"/>
      <c r="E66" s="226"/>
      <c r="K66" s="326"/>
      <c r="L66" s="326"/>
      <c r="M66" s="326"/>
      <c r="N66" s="326"/>
    </row>
    <row r="67" spans="2:14" s="339" customFormat="1" ht="10.5" customHeight="1" x14ac:dyDescent="0.2">
      <c r="B67" s="356" t="s">
        <v>185</v>
      </c>
      <c r="C67" s="370">
        <f>SUM(C62,C63:C64,C66:C66)</f>
        <v>0</v>
      </c>
      <c r="D67" s="156"/>
      <c r="E67" s="371">
        <f>SUM(E62,E63:E64,E66:E66)</f>
        <v>0</v>
      </c>
      <c r="K67" s="326"/>
      <c r="L67" s="326"/>
      <c r="M67" s="326"/>
      <c r="N67" s="326"/>
    </row>
    <row r="68" spans="2:14" ht="12.75" customHeight="1" x14ac:dyDescent="0.2">
      <c r="B68" s="353"/>
      <c r="C68" s="372"/>
      <c r="D68" s="156"/>
      <c r="E68" s="373"/>
    </row>
    <row r="69" spans="2:14" s="339" customFormat="1" x14ac:dyDescent="0.2">
      <c r="B69" s="356" t="s">
        <v>188</v>
      </c>
      <c r="C69" s="4"/>
      <c r="D69" s="156"/>
      <c r="E69" s="226"/>
      <c r="K69" s="326"/>
      <c r="L69" s="326"/>
      <c r="M69" s="326"/>
      <c r="N69" s="326"/>
    </row>
    <row r="70" spans="2:14" x14ac:dyDescent="0.2">
      <c r="B70" s="356"/>
      <c r="C70" s="372"/>
      <c r="D70" s="156"/>
      <c r="E70" s="373"/>
    </row>
    <row r="71" spans="2:14" s="339" customFormat="1" ht="12.75" customHeight="1" x14ac:dyDescent="0.2">
      <c r="B71" s="356" t="s">
        <v>191</v>
      </c>
      <c r="C71" s="5"/>
      <c r="D71" s="156"/>
      <c r="E71" s="204"/>
      <c r="K71" s="326"/>
      <c r="L71" s="326"/>
      <c r="M71" s="326"/>
      <c r="N71" s="326"/>
    </row>
    <row r="72" spans="2:14" s="339" customFormat="1" x14ac:dyDescent="0.2">
      <c r="B72" s="353"/>
      <c r="C72" s="372"/>
      <c r="D72" s="156"/>
      <c r="E72" s="373"/>
      <c r="K72" s="326"/>
      <c r="L72" s="326"/>
      <c r="M72" s="326"/>
      <c r="N72" s="326"/>
    </row>
    <row r="73" spans="2:14" s="339" customFormat="1" x14ac:dyDescent="0.2">
      <c r="B73" s="363" t="s">
        <v>194</v>
      </c>
      <c r="C73" s="4"/>
      <c r="D73" s="156"/>
      <c r="E73" s="226"/>
      <c r="K73" s="326"/>
      <c r="L73" s="326"/>
      <c r="M73" s="326"/>
      <c r="N73" s="326"/>
    </row>
    <row r="74" spans="2:14" s="339" customFormat="1" x14ac:dyDescent="0.2">
      <c r="B74" s="380" t="s">
        <v>196</v>
      </c>
      <c r="C74" s="4"/>
      <c r="D74" s="156"/>
      <c r="E74" s="213"/>
      <c r="K74" s="326"/>
      <c r="L74" s="326"/>
      <c r="M74" s="326"/>
      <c r="N74" s="326"/>
    </row>
    <row r="75" spans="2:14" s="339" customFormat="1" x14ac:dyDescent="0.2">
      <c r="B75" s="363" t="s">
        <v>198</v>
      </c>
      <c r="C75" s="4"/>
      <c r="D75" s="156"/>
      <c r="E75" s="226"/>
      <c r="K75" s="326"/>
      <c r="L75" s="326"/>
      <c r="M75" s="326"/>
      <c r="N75" s="326"/>
    </row>
    <row r="76" spans="2:14" s="339" customFormat="1" x14ac:dyDescent="0.2">
      <c r="B76" s="380" t="s">
        <v>200</v>
      </c>
      <c r="C76" s="4"/>
      <c r="D76" s="156"/>
      <c r="E76" s="213"/>
      <c r="K76" s="326"/>
      <c r="L76" s="326"/>
      <c r="M76" s="326"/>
      <c r="N76" s="326"/>
    </row>
    <row r="77" spans="2:14" s="339" customFormat="1" x14ac:dyDescent="0.2">
      <c r="B77" s="380" t="s">
        <v>202</v>
      </c>
      <c r="C77" s="4"/>
      <c r="D77" s="156"/>
      <c r="E77" s="213"/>
      <c r="K77" s="326"/>
      <c r="L77" s="326"/>
      <c r="M77" s="326"/>
      <c r="N77" s="326"/>
    </row>
    <row r="78" spans="2:14" s="339" customFormat="1" x14ac:dyDescent="0.2">
      <c r="B78" s="356" t="s">
        <v>204</v>
      </c>
      <c r="C78" s="370">
        <f>SUM(C73,C75)</f>
        <v>0</v>
      </c>
      <c r="D78" s="156"/>
      <c r="E78" s="371">
        <f>SUM(E73,E75)</f>
        <v>0</v>
      </c>
      <c r="K78" s="326"/>
      <c r="L78" s="326"/>
      <c r="M78" s="326"/>
      <c r="N78" s="326"/>
    </row>
    <row r="79" spans="2:14" s="339" customFormat="1" ht="11.25" customHeight="1" x14ac:dyDescent="0.2">
      <c r="B79" s="356"/>
      <c r="C79" s="370"/>
      <c r="D79" s="156"/>
      <c r="E79" s="371"/>
      <c r="G79" s="326"/>
      <c r="K79" s="326"/>
      <c r="L79" s="326"/>
      <c r="M79" s="326"/>
      <c r="N79" s="326"/>
    </row>
    <row r="80" spans="2:14" s="339" customFormat="1" ht="12" customHeight="1" x14ac:dyDescent="0.2">
      <c r="B80" s="356" t="s">
        <v>207</v>
      </c>
      <c r="C80" s="4"/>
      <c r="D80" s="156"/>
      <c r="E80" s="213"/>
      <c r="K80" s="326"/>
      <c r="L80" s="326"/>
      <c r="M80" s="326"/>
      <c r="N80" s="326"/>
    </row>
    <row r="81" spans="2:14" s="339" customFormat="1" x14ac:dyDescent="0.2">
      <c r="B81" s="356"/>
      <c r="C81" s="370"/>
      <c r="D81" s="156"/>
      <c r="E81" s="371"/>
      <c r="K81" s="326"/>
      <c r="L81" s="326"/>
      <c r="M81" s="326"/>
      <c r="N81" s="326"/>
    </row>
    <row r="82" spans="2:14" ht="12" customHeight="1" x14ac:dyDescent="0.2">
      <c r="B82" s="381" t="s">
        <v>210</v>
      </c>
      <c r="C82" s="4"/>
      <c r="D82" s="156"/>
      <c r="E82" s="213"/>
    </row>
    <row r="83" spans="2:14" s="339" customFormat="1" ht="15.75" customHeight="1" x14ac:dyDescent="0.2">
      <c r="B83" s="349"/>
      <c r="C83" s="372"/>
      <c r="D83" s="156"/>
      <c r="E83" s="373"/>
      <c r="K83" s="326"/>
      <c r="L83" s="326"/>
      <c r="M83" s="326"/>
      <c r="N83" s="326"/>
    </row>
    <row r="84" spans="2:14" s="339" customFormat="1" x14ac:dyDescent="0.2">
      <c r="B84" s="356" t="s">
        <v>213</v>
      </c>
      <c r="C84" s="370">
        <f>SUM(C67,C69,C71,C78,C80,C82)</f>
        <v>0</v>
      </c>
      <c r="D84" s="156"/>
      <c r="E84" s="371">
        <f>SUM(E67,E69,E71,E78,E80,E82)</f>
        <v>0</v>
      </c>
      <c r="K84" s="326"/>
      <c r="L84" s="326"/>
      <c r="M84" s="326"/>
      <c r="N84" s="326"/>
    </row>
    <row r="85" spans="2:14" s="339" customFormat="1" x14ac:dyDescent="0.2">
      <c r="B85" s="356"/>
      <c r="C85" s="382"/>
      <c r="D85" s="156"/>
      <c r="E85" s="383"/>
      <c r="K85" s="326"/>
      <c r="L85" s="326"/>
      <c r="M85" s="326"/>
      <c r="N85" s="326"/>
    </row>
    <row r="86" spans="2:14" ht="14.25" customHeight="1" x14ac:dyDescent="0.2">
      <c r="B86" s="384" t="s">
        <v>216</v>
      </c>
      <c r="C86" s="385" t="str">
        <f>IF(ROUND((C60-C84)/2,1)=0,"Balansas",C60-C84)</f>
        <v>Balansas</v>
      </c>
      <c r="D86" s="156"/>
      <c r="E86" s="386" t="str">
        <f>IF(ROUND((E60-E84)/2,1)=0,"Balansas",E60-E84)</f>
        <v>Balansas</v>
      </c>
    </row>
    <row r="87" spans="2:14" ht="5.25" customHeight="1" x14ac:dyDescent="0.2">
      <c r="B87" s="349"/>
      <c r="C87" s="156"/>
      <c r="D87" s="156"/>
      <c r="E87" s="365"/>
    </row>
    <row r="88" spans="2:14" x14ac:dyDescent="0.2">
      <c r="B88" s="349"/>
      <c r="C88" s="156"/>
      <c r="D88" s="156"/>
      <c r="E88" s="365"/>
    </row>
    <row r="89" spans="2:14" ht="12.75" customHeight="1" x14ac:dyDescent="0.2">
      <c r="B89" s="387"/>
      <c r="C89" s="156"/>
      <c r="D89" s="156"/>
      <c r="E89" s="365"/>
    </row>
    <row r="90" spans="2:14" ht="26.25" customHeight="1" x14ac:dyDescent="0.2">
      <c r="B90" s="388"/>
      <c r="C90" s="578" t="s">
        <v>452</v>
      </c>
      <c r="D90" s="578"/>
      <c r="E90" s="579"/>
    </row>
    <row r="91" spans="2:14" ht="27" customHeight="1" thickBot="1" x14ac:dyDescent="0.25">
      <c r="B91" s="389" t="s">
        <v>223</v>
      </c>
      <c r="C91" s="351" t="str">
        <f>C27</f>
        <v>Praėjęs ataskaitinis laikotarpis 2019 metai</v>
      </c>
      <c r="D91" s="351"/>
      <c r="E91" s="352" t="str">
        <f>E27</f>
        <v>Ataskaitinis laikotarpis            2020 metai</v>
      </c>
    </row>
    <row r="92" spans="2:14" s="339" customFormat="1" ht="24" x14ac:dyDescent="0.2">
      <c r="B92" s="390" t="s">
        <v>225</v>
      </c>
      <c r="C92" s="4"/>
      <c r="D92" s="156"/>
      <c r="E92" s="226"/>
      <c r="K92" s="326"/>
      <c r="L92" s="326"/>
      <c r="M92" s="326"/>
      <c r="N92" s="326"/>
    </row>
    <row r="93" spans="2:14" s="339" customFormat="1" x14ac:dyDescent="0.2">
      <c r="B93" s="391"/>
      <c r="C93" s="392"/>
      <c r="D93" s="393"/>
      <c r="E93" s="394"/>
      <c r="K93" s="326"/>
      <c r="L93" s="326"/>
      <c r="M93" s="326"/>
      <c r="N93" s="326"/>
    </row>
    <row r="94" spans="2:14" s="339" customFormat="1" x14ac:dyDescent="0.2">
      <c r="B94" s="238" t="s">
        <v>228</v>
      </c>
      <c r="C94" s="4"/>
      <c r="D94" s="156"/>
      <c r="E94" s="213"/>
      <c r="K94" s="326"/>
      <c r="L94" s="326"/>
      <c r="M94" s="326"/>
      <c r="N94" s="326"/>
    </row>
    <row r="95" spans="2:14" s="339" customFormat="1" ht="14.25" customHeight="1" x14ac:dyDescent="0.2">
      <c r="B95" s="349"/>
      <c r="C95" s="372"/>
      <c r="D95" s="393"/>
      <c r="E95" s="373"/>
      <c r="K95" s="326"/>
      <c r="L95" s="326"/>
      <c r="M95" s="326"/>
      <c r="N95" s="326"/>
    </row>
    <row r="96" spans="2:14" s="339" customFormat="1" x14ac:dyDescent="0.2">
      <c r="B96" s="395" t="s">
        <v>456</v>
      </c>
      <c r="C96" s="4"/>
      <c r="D96" s="156"/>
      <c r="E96" s="213"/>
      <c r="K96" s="326"/>
      <c r="L96" s="326"/>
      <c r="M96" s="326"/>
      <c r="N96" s="326"/>
    </row>
    <row r="97" spans="2:14" s="339" customFormat="1" ht="14.25" customHeight="1" x14ac:dyDescent="0.2">
      <c r="B97" s="349"/>
      <c r="C97" s="372"/>
      <c r="D97" s="393"/>
      <c r="E97" s="373"/>
      <c r="K97" s="326"/>
      <c r="L97" s="326"/>
      <c r="M97" s="326"/>
      <c r="N97" s="326"/>
    </row>
    <row r="98" spans="2:14" s="339" customFormat="1" x14ac:dyDescent="0.2">
      <c r="B98" s="396" t="s">
        <v>457</v>
      </c>
      <c r="C98" s="4"/>
      <c r="D98" s="156"/>
      <c r="E98" s="213"/>
      <c r="K98" s="326"/>
      <c r="L98" s="326"/>
      <c r="M98" s="326"/>
      <c r="N98" s="326"/>
    </row>
    <row r="99" spans="2:14" ht="16.5" customHeight="1" x14ac:dyDescent="0.2">
      <c r="B99" s="349"/>
      <c r="C99" s="393"/>
      <c r="D99" s="393"/>
      <c r="E99" s="397"/>
    </row>
    <row r="100" spans="2:14" s="339" customFormat="1" ht="25.5" customHeight="1" thickBot="1" x14ac:dyDescent="0.25">
      <c r="B100" s="350" t="s">
        <v>247</v>
      </c>
      <c r="C100" s="398" t="str">
        <f>C27</f>
        <v>Praėjęs ataskaitinis laikotarpis 2019 metai</v>
      </c>
      <c r="D100" s="398"/>
      <c r="E100" s="399" t="str">
        <f>E27</f>
        <v>Ataskaitinis laikotarpis            2020 metai</v>
      </c>
      <c r="K100" s="326"/>
      <c r="L100" s="326"/>
      <c r="M100" s="326"/>
      <c r="N100" s="326"/>
    </row>
    <row r="101" spans="2:14" s="339" customFormat="1" ht="12.75" customHeight="1" x14ac:dyDescent="0.2">
      <c r="B101" s="242" t="s">
        <v>249</v>
      </c>
      <c r="C101" s="68"/>
      <c r="D101" s="158"/>
      <c r="E101" s="243"/>
      <c r="K101" s="326"/>
      <c r="L101" s="326"/>
      <c r="M101" s="326"/>
      <c r="N101" s="326"/>
    </row>
    <row r="102" spans="2:14" s="339" customFormat="1" ht="23.25" customHeight="1" x14ac:dyDescent="0.2">
      <c r="B102" s="244" t="s">
        <v>251</v>
      </c>
      <c r="C102" s="69"/>
      <c r="D102" s="159"/>
      <c r="E102" s="213"/>
      <c r="K102" s="326"/>
      <c r="L102" s="326"/>
      <c r="M102" s="326"/>
      <c r="N102" s="326"/>
    </row>
    <row r="103" spans="2:14" ht="24" customHeight="1" x14ac:dyDescent="0.2">
      <c r="B103" s="242" t="s">
        <v>253</v>
      </c>
      <c r="C103" s="69"/>
      <c r="D103" s="159"/>
      <c r="E103" s="213"/>
    </row>
    <row r="104" spans="2:14" ht="24.75" customHeight="1" x14ac:dyDescent="0.2">
      <c r="B104" s="242" t="s">
        <v>255</v>
      </c>
      <c r="C104" s="69"/>
      <c r="D104" s="156"/>
      <c r="E104" s="226"/>
    </row>
    <row r="105" spans="2:14" ht="24" x14ac:dyDescent="0.2">
      <c r="B105" s="400" t="s">
        <v>257</v>
      </c>
      <c r="C105" s="401"/>
      <c r="D105" s="402"/>
      <c r="E105" s="403"/>
    </row>
    <row r="106" spans="2:14" ht="13.5" customHeight="1" x14ac:dyDescent="0.2">
      <c r="B106" s="404"/>
      <c r="C106" s="156"/>
      <c r="D106" s="393"/>
      <c r="E106" s="365"/>
    </row>
    <row r="107" spans="2:14" ht="30.75" customHeight="1" x14ac:dyDescent="0.2">
      <c r="B107" s="405"/>
      <c r="C107" s="576" t="s">
        <v>452</v>
      </c>
      <c r="D107" s="576"/>
      <c r="E107" s="577"/>
    </row>
    <row r="108" spans="2:14" ht="14.25" customHeight="1" thickBot="1" x14ac:dyDescent="0.25">
      <c r="B108" s="350" t="s">
        <v>323</v>
      </c>
      <c r="C108" s="398"/>
      <c r="D108" s="398"/>
      <c r="E108" s="399"/>
    </row>
    <row r="109" spans="2:14" ht="93.75" customHeight="1" x14ac:dyDescent="0.2">
      <c r="B109" s="406" t="s">
        <v>325</v>
      </c>
      <c r="C109" s="511"/>
      <c r="D109" s="511"/>
      <c r="E109" s="448"/>
    </row>
    <row r="110" spans="2:14" ht="12.75" hidden="1" customHeight="1" x14ac:dyDescent="0.2">
      <c r="B110" s="407"/>
      <c r="C110" s="156"/>
      <c r="D110" s="156"/>
      <c r="E110" s="365"/>
    </row>
    <row r="111" spans="2:14" ht="15.75" customHeight="1" thickBot="1" x14ac:dyDescent="0.25">
      <c r="B111" s="408"/>
      <c r="C111" s="409"/>
      <c r="D111" s="409"/>
      <c r="E111" s="410"/>
    </row>
    <row r="112" spans="2:14" ht="14.25" customHeight="1" x14ac:dyDescent="0.2">
      <c r="B112" s="349"/>
      <c r="C112" s="156"/>
      <c r="D112" s="156"/>
      <c r="E112" s="365"/>
    </row>
    <row r="113" spans="2:5" x14ac:dyDescent="0.2">
      <c r="B113" s="411" t="s">
        <v>330</v>
      </c>
      <c r="C113" s="412"/>
      <c r="D113" s="412"/>
      <c r="E113" s="413"/>
    </row>
    <row r="114" spans="2:5" x14ac:dyDescent="0.2">
      <c r="B114" s="349" t="s">
        <v>332</v>
      </c>
      <c r="C114" s="440"/>
      <c r="D114" s="428"/>
      <c r="E114" s="429"/>
    </row>
    <row r="115" spans="2:5" x14ac:dyDescent="0.2">
      <c r="B115" s="349" t="s">
        <v>334</v>
      </c>
      <c r="C115" s="455"/>
      <c r="D115" s="455"/>
      <c r="E115" s="456"/>
    </row>
    <row r="116" spans="2:5" ht="24" x14ac:dyDescent="0.2">
      <c r="B116" s="414" t="s">
        <v>336</v>
      </c>
      <c r="C116" s="443"/>
      <c r="D116" s="443"/>
      <c r="E116" s="444"/>
    </row>
    <row r="117" spans="2:5" ht="24" x14ac:dyDescent="0.2">
      <c r="B117" s="415" t="s">
        <v>444</v>
      </c>
      <c r="C117" s="570"/>
      <c r="D117" s="570"/>
      <c r="E117" s="571"/>
    </row>
    <row r="118" spans="2:5" ht="12.75" thickBot="1" x14ac:dyDescent="0.25">
      <c r="B118" s="416"/>
      <c r="C118" s="417"/>
      <c r="D118" s="417"/>
      <c r="E118" s="418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Buhalterija</cp:lastModifiedBy>
  <cp:revision/>
  <dcterms:created xsi:type="dcterms:W3CDTF">2014-03-24T16:58:47Z</dcterms:created>
  <dcterms:modified xsi:type="dcterms:W3CDTF">2021-04-02T12:06:43Z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